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/>
  <mc:AlternateContent xmlns:mc="http://schemas.openxmlformats.org/markup-compatibility/2006">
    <mc:Choice Requires="x15">
      <x15ac:absPath xmlns:x15ac="http://schemas.microsoft.com/office/spreadsheetml/2010/11/ac" url="C:\Users\rusnak.cyprian\Desktop\Škola SOU Hlohovec\A  VO  - Rozdelenie\VO 1  Stavebné práce\Zverejnenie\"/>
    </mc:Choice>
  </mc:AlternateContent>
  <xr:revisionPtr revIDLastSave="0" documentId="13_ncr:1_{DC3A0543-DAAA-49BA-9985-07424D3024CF}" xr6:coauthVersionLast="36" xr6:coauthVersionMax="36" xr10:uidLastSave="{00000000-0000-0000-0000-000000000000}"/>
  <bookViews>
    <workbookView xWindow="0" yWindow="0" windowWidth="17160" windowHeight="7155" firstSheet="1" activeTab="1" xr2:uid="{00000000-000D-0000-FFFF-FFFF00000000}"/>
  </bookViews>
  <sheets>
    <sheet name="Rekapitulácia stavby" sheetId="1" state="veryHidden" r:id="rId1"/>
    <sheet name="20210409 - Stavebné úprav..." sheetId="2" r:id="rId2"/>
  </sheets>
  <definedNames>
    <definedName name="_xlnm._FilterDatabase" localSheetId="1" hidden="1">'20210409 - Stavebné úprav...'!$C$133:$K$375</definedName>
    <definedName name="_xlnm.Print_Titles" localSheetId="1">'20210409 - Stavebné úprav...'!$133:$133</definedName>
    <definedName name="_xlnm.Print_Titles" localSheetId="0">'Rekapitulácia stavby'!$92:$92</definedName>
    <definedName name="_xlnm.Print_Area" localSheetId="1">'20210409 - Stavebné úprav...'!$C$4:$J$76,'20210409 - Stavebné úprav...'!$C$123:$J$375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375" i="2"/>
  <c r="BH375" i="2"/>
  <c r="BG375" i="2"/>
  <c r="BE375" i="2"/>
  <c r="BK375" i="2"/>
  <c r="J375" i="2"/>
  <c r="BF375" i="2" s="1"/>
  <c r="BI374" i="2"/>
  <c r="BH374" i="2"/>
  <c r="BG374" i="2"/>
  <c r="BE374" i="2"/>
  <c r="BK374" i="2"/>
  <c r="J374" i="2" s="1"/>
  <c r="BF374" i="2" s="1"/>
  <c r="BI373" i="2"/>
  <c r="BH373" i="2"/>
  <c r="BG373" i="2"/>
  <c r="BE373" i="2"/>
  <c r="BK373" i="2"/>
  <c r="J373" i="2" s="1"/>
  <c r="BF373" i="2" s="1"/>
  <c r="BI372" i="2"/>
  <c r="BH372" i="2"/>
  <c r="BG372" i="2"/>
  <c r="BE372" i="2"/>
  <c r="BK372" i="2"/>
  <c r="J372" i="2"/>
  <c r="BF372" i="2" s="1"/>
  <c r="BI371" i="2"/>
  <c r="BH371" i="2"/>
  <c r="BG371" i="2"/>
  <c r="BE371" i="2"/>
  <c r="BK371" i="2"/>
  <c r="J371" i="2" s="1"/>
  <c r="BF371" i="2" s="1"/>
  <c r="BI370" i="2"/>
  <c r="BH370" i="2"/>
  <c r="BG370" i="2"/>
  <c r="BE370" i="2"/>
  <c r="BK370" i="2"/>
  <c r="J370" i="2"/>
  <c r="BF370" i="2" s="1"/>
  <c r="BI369" i="2"/>
  <c r="BH369" i="2"/>
  <c r="BG369" i="2"/>
  <c r="BE369" i="2"/>
  <c r="BK369" i="2"/>
  <c r="J369" i="2" s="1"/>
  <c r="BF369" i="2" s="1"/>
  <c r="BI368" i="2"/>
  <c r="BH368" i="2"/>
  <c r="BG368" i="2"/>
  <c r="BE368" i="2"/>
  <c r="BK368" i="2"/>
  <c r="J368" i="2"/>
  <c r="BF368" i="2" s="1"/>
  <c r="BI367" i="2"/>
  <c r="BH367" i="2"/>
  <c r="BG367" i="2"/>
  <c r="BE367" i="2"/>
  <c r="BK367" i="2"/>
  <c r="J367" i="2" s="1"/>
  <c r="BF367" i="2" s="1"/>
  <c r="BI366" i="2"/>
  <c r="BH366" i="2"/>
  <c r="BG366" i="2"/>
  <c r="BE366" i="2"/>
  <c r="BK366" i="2"/>
  <c r="J366" i="2"/>
  <c r="BF366" i="2" s="1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1" i="2"/>
  <c r="BH311" i="2"/>
  <c r="BG311" i="2"/>
  <c r="BE311" i="2"/>
  <c r="T311" i="2"/>
  <c r="R311" i="2"/>
  <c r="P311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2" i="2"/>
  <c r="BH302" i="2"/>
  <c r="BG302" i="2"/>
  <c r="BE302" i="2"/>
  <c r="T302" i="2"/>
  <c r="R302" i="2"/>
  <c r="P302" i="2"/>
  <c r="BI300" i="2"/>
  <c r="BH300" i="2"/>
  <c r="BG300" i="2"/>
  <c r="BE300" i="2"/>
  <c r="T300" i="2"/>
  <c r="R300" i="2"/>
  <c r="P300" i="2"/>
  <c r="BI298" i="2"/>
  <c r="BH298" i="2"/>
  <c r="BG298" i="2"/>
  <c r="BE298" i="2"/>
  <c r="T298" i="2"/>
  <c r="R298" i="2"/>
  <c r="P298" i="2"/>
  <c r="BI293" i="2"/>
  <c r="BH293" i="2"/>
  <c r="BG293" i="2"/>
  <c r="BE293" i="2"/>
  <c r="T293" i="2"/>
  <c r="R293" i="2"/>
  <c r="P293" i="2"/>
  <c r="BI288" i="2"/>
  <c r="BH288" i="2"/>
  <c r="BG288" i="2"/>
  <c r="BE288" i="2"/>
  <c r="T288" i="2"/>
  <c r="R288" i="2"/>
  <c r="P288" i="2"/>
  <c r="BI283" i="2"/>
  <c r="BH283" i="2"/>
  <c r="BG283" i="2"/>
  <c r="BE283" i="2"/>
  <c r="T283" i="2"/>
  <c r="R283" i="2"/>
  <c r="P283" i="2"/>
  <c r="BI278" i="2"/>
  <c r="BH278" i="2"/>
  <c r="BG278" i="2"/>
  <c r="BE278" i="2"/>
  <c r="T278" i="2"/>
  <c r="R278" i="2"/>
  <c r="P278" i="2"/>
  <c r="BI273" i="2"/>
  <c r="BH273" i="2"/>
  <c r="BG273" i="2"/>
  <c r="BE273" i="2"/>
  <c r="T273" i="2"/>
  <c r="R273" i="2"/>
  <c r="P273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7" i="2"/>
  <c r="BH267" i="2"/>
  <c r="BG267" i="2"/>
  <c r="BE267" i="2"/>
  <c r="T267" i="2"/>
  <c r="R267" i="2"/>
  <c r="P267" i="2"/>
  <c r="BI264" i="2"/>
  <c r="BH264" i="2"/>
  <c r="BG264" i="2"/>
  <c r="BE264" i="2"/>
  <c r="T264" i="2"/>
  <c r="T263" i="2"/>
  <c r="R264" i="2"/>
  <c r="R263" i="2" s="1"/>
  <c r="P264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T201" i="2"/>
  <c r="R202" i="2"/>
  <c r="R201" i="2" s="1"/>
  <c r="P202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J131" i="2"/>
  <c r="J130" i="2"/>
  <c r="F130" i="2"/>
  <c r="F128" i="2"/>
  <c r="E126" i="2"/>
  <c r="J90" i="2"/>
  <c r="J89" i="2"/>
  <c r="F89" i="2"/>
  <c r="F87" i="2"/>
  <c r="E85" i="2"/>
  <c r="J16" i="2"/>
  <c r="E16" i="2"/>
  <c r="F131" i="2" s="1"/>
  <c r="J15" i="2"/>
  <c r="J10" i="2"/>
  <c r="J128" i="2"/>
  <c r="L90" i="1"/>
  <c r="AM90" i="1"/>
  <c r="AM89" i="1"/>
  <c r="L89" i="1"/>
  <c r="AM87" i="1"/>
  <c r="L87" i="1"/>
  <c r="L85" i="1"/>
  <c r="L84" i="1"/>
  <c r="J364" i="2"/>
  <c r="BK363" i="2"/>
  <c r="BK355" i="2"/>
  <c r="BK354" i="2"/>
  <c r="BK348" i="2"/>
  <c r="BK346" i="2"/>
  <c r="J345" i="2"/>
  <c r="BK340" i="2"/>
  <c r="BK337" i="2"/>
  <c r="BK331" i="2"/>
  <c r="BK327" i="2"/>
  <c r="J325" i="2"/>
  <c r="BK323" i="2"/>
  <c r="BK316" i="2"/>
  <c r="J302" i="2"/>
  <c r="J298" i="2"/>
  <c r="BK267" i="2"/>
  <c r="BK256" i="2"/>
  <c r="BK251" i="2"/>
  <c r="J244" i="2"/>
  <c r="J236" i="2"/>
  <c r="J232" i="2"/>
  <c r="J217" i="2"/>
  <c r="BK215" i="2"/>
  <c r="BK212" i="2"/>
  <c r="J207" i="2"/>
  <c r="BK206" i="2"/>
  <c r="J202" i="2"/>
  <c r="BK199" i="2"/>
  <c r="J197" i="2"/>
  <c r="J194" i="2"/>
  <c r="AS94" i="1"/>
  <c r="J361" i="2"/>
  <c r="J359" i="2"/>
  <c r="J358" i="2"/>
  <c r="J357" i="2"/>
  <c r="BK353" i="2"/>
  <c r="J344" i="2"/>
  <c r="J343" i="2"/>
  <c r="BK342" i="2"/>
  <c r="BK338" i="2"/>
  <c r="BK334" i="2"/>
  <c r="J324" i="2"/>
  <c r="BK321" i="2"/>
  <c r="BK320" i="2"/>
  <c r="J317" i="2"/>
  <c r="BK311" i="2"/>
  <c r="J304" i="2"/>
  <c r="BK293" i="2"/>
  <c r="J269" i="2"/>
  <c r="J267" i="2"/>
  <c r="J264" i="2"/>
  <c r="BK260" i="2"/>
  <c r="J258" i="2"/>
  <c r="J256" i="2"/>
  <c r="J245" i="2"/>
  <c r="BK241" i="2"/>
  <c r="J240" i="2"/>
  <c r="J239" i="2"/>
  <c r="BK234" i="2"/>
  <c r="BK232" i="2"/>
  <c r="J231" i="2"/>
  <c r="J228" i="2"/>
  <c r="J225" i="2"/>
  <c r="J223" i="2"/>
  <c r="J221" i="2"/>
  <c r="J212" i="2"/>
  <c r="J206" i="2"/>
  <c r="J205" i="2"/>
  <c r="BK196" i="2"/>
  <c r="BK190" i="2"/>
  <c r="BK165" i="2"/>
  <c r="BK161" i="2"/>
  <c r="BK149" i="2"/>
  <c r="J142" i="2"/>
  <c r="J139" i="2"/>
  <c r="BK364" i="2"/>
  <c r="BK362" i="2"/>
  <c r="BK361" i="2"/>
  <c r="J356" i="2"/>
  <c r="J355" i="2"/>
  <c r="J353" i="2"/>
  <c r="BK350" i="2"/>
  <c r="BK349" i="2"/>
  <c r="J348" i="2"/>
  <c r="BK347" i="2"/>
  <c r="J346" i="2"/>
  <c r="J342" i="2"/>
  <c r="J338" i="2"/>
  <c r="BK333" i="2"/>
  <c r="BK329" i="2"/>
  <c r="J328" i="2"/>
  <c r="BK322" i="2"/>
  <c r="J273" i="2"/>
  <c r="BK264" i="2"/>
  <c r="BK262" i="2"/>
  <c r="J261" i="2"/>
  <c r="J260" i="2"/>
  <c r="J255" i="2"/>
  <c r="J251" i="2"/>
  <c r="BK249" i="2"/>
  <c r="BK246" i="2"/>
  <c r="BK245" i="2"/>
  <c r="BK238" i="2"/>
  <c r="J237" i="2"/>
  <c r="BK236" i="2"/>
  <c r="J233" i="2"/>
  <c r="BK230" i="2"/>
  <c r="BK229" i="2"/>
  <c r="BK217" i="2"/>
  <c r="BK214" i="2"/>
  <c r="J209" i="2"/>
  <c r="BK200" i="2"/>
  <c r="J193" i="2"/>
  <c r="J183" i="2"/>
  <c r="BK175" i="2"/>
  <c r="BK167" i="2"/>
  <c r="J137" i="2"/>
  <c r="J362" i="2"/>
  <c r="BK359" i="2"/>
  <c r="BK357" i="2"/>
  <c r="BK356" i="2"/>
  <c r="BK351" i="2"/>
  <c r="J349" i="2"/>
  <c r="BK345" i="2"/>
  <c r="J341" i="2"/>
  <c r="BK336" i="2"/>
  <c r="J334" i="2"/>
  <c r="BK332" i="2"/>
  <c r="BK328" i="2"/>
  <c r="J326" i="2"/>
  <c r="J323" i="2"/>
  <c r="J318" i="2"/>
  <c r="J311" i="2"/>
  <c r="BK302" i="2"/>
  <c r="BK288" i="2"/>
  <c r="BK283" i="2"/>
  <c r="BK261" i="2"/>
  <c r="BK243" i="2"/>
  <c r="BK242" i="2"/>
  <c r="J229" i="2"/>
  <c r="J227" i="2"/>
  <c r="BK225" i="2"/>
  <c r="BK223" i="2"/>
  <c r="J216" i="2"/>
  <c r="J215" i="2"/>
  <c r="J210" i="2"/>
  <c r="BK209" i="2"/>
  <c r="J200" i="2"/>
  <c r="BK197" i="2"/>
  <c r="BK188" i="2"/>
  <c r="J186" i="2"/>
  <c r="J185" i="2"/>
  <c r="J175" i="2"/>
  <c r="BK169" i="2"/>
  <c r="J152" i="2"/>
  <c r="BK144" i="2"/>
  <c r="J143" i="2"/>
  <c r="J363" i="2"/>
  <c r="BK358" i="2"/>
  <c r="J354" i="2"/>
  <c r="J351" i="2"/>
  <c r="J350" i="2"/>
  <c r="J347" i="2"/>
  <c r="BK341" i="2"/>
  <c r="J340" i="2"/>
  <c r="J339" i="2"/>
  <c r="J329" i="2"/>
  <c r="BK325" i="2"/>
  <c r="J320" i="2"/>
  <c r="BK306" i="2"/>
  <c r="J300" i="2"/>
  <c r="BK298" i="2"/>
  <c r="J288" i="2"/>
  <c r="J262" i="2"/>
  <c r="J253" i="2"/>
  <c r="BK247" i="2"/>
  <c r="BK244" i="2"/>
  <c r="J241" i="2"/>
  <c r="J238" i="2"/>
  <c r="BK237" i="2"/>
  <c r="BK233" i="2"/>
  <c r="BK228" i="2"/>
  <c r="BK227" i="2"/>
  <c r="BK226" i="2"/>
  <c r="J214" i="2"/>
  <c r="BK205" i="2"/>
  <c r="BK194" i="2"/>
  <c r="BK193" i="2"/>
  <c r="BK192" i="2"/>
  <c r="J190" i="2"/>
  <c r="J169" i="2"/>
  <c r="BK158" i="2"/>
  <c r="J154" i="2"/>
  <c r="BK152" i="2"/>
  <c r="J144" i="2"/>
  <c r="BK137" i="2"/>
  <c r="BK344" i="2"/>
  <c r="BK343" i="2"/>
  <c r="BK335" i="2"/>
  <c r="J333" i="2"/>
  <c r="J331" i="2"/>
  <c r="BK330" i="2"/>
  <c r="J321" i="2"/>
  <c r="BK318" i="2"/>
  <c r="BK304" i="2"/>
  <c r="BK300" i="2"/>
  <c r="J271" i="2"/>
  <c r="BK258" i="2"/>
  <c r="J257" i="2"/>
  <c r="BK255" i="2"/>
  <c r="J249" i="2"/>
  <c r="J247" i="2"/>
  <c r="J243" i="2"/>
  <c r="BK240" i="2"/>
  <c r="BK231" i="2"/>
  <c r="J230" i="2"/>
  <c r="J220" i="2"/>
  <c r="BK216" i="2"/>
  <c r="BK213" i="2"/>
  <c r="J192" i="2"/>
  <c r="J191" i="2"/>
  <c r="J188" i="2"/>
  <c r="J177" i="2"/>
  <c r="BK173" i="2"/>
  <c r="BK171" i="2"/>
  <c r="J161" i="2"/>
  <c r="J160" i="2"/>
  <c r="J149" i="2"/>
  <c r="BK143" i="2"/>
  <c r="BK139" i="2"/>
  <c r="BK339" i="2"/>
  <c r="J337" i="2"/>
  <c r="J336" i="2"/>
  <c r="J335" i="2"/>
  <c r="J332" i="2"/>
  <c r="J330" i="2"/>
  <c r="J306" i="2"/>
  <c r="J293" i="2"/>
  <c r="J278" i="2"/>
  <c r="BK271" i="2"/>
  <c r="BK253" i="2"/>
  <c r="J246" i="2"/>
  <c r="BK235" i="2"/>
  <c r="J222" i="2"/>
  <c r="BK221" i="2"/>
  <c r="J219" i="2"/>
  <c r="BK210" i="2"/>
  <c r="BK202" i="2"/>
  <c r="J199" i="2"/>
  <c r="J196" i="2"/>
  <c r="BK186" i="2"/>
  <c r="BK177" i="2"/>
  <c r="J167" i="2"/>
  <c r="J165" i="2"/>
  <c r="BK160" i="2"/>
  <c r="BK154" i="2"/>
  <c r="BK147" i="2"/>
  <c r="J327" i="2"/>
  <c r="BK326" i="2"/>
  <c r="BK324" i="2"/>
  <c r="J322" i="2"/>
  <c r="BK317" i="2"/>
  <c r="J316" i="2"/>
  <c r="J283" i="2"/>
  <c r="BK278" i="2"/>
  <c r="BK273" i="2"/>
  <c r="BK269" i="2"/>
  <c r="BK257" i="2"/>
  <c r="J242" i="2"/>
  <c r="BK239" i="2"/>
  <c r="J235" i="2"/>
  <c r="J234" i="2"/>
  <c r="J226" i="2"/>
  <c r="BK222" i="2"/>
  <c r="BK220" i="2"/>
  <c r="BK219" i="2"/>
  <c r="J213" i="2"/>
  <c r="BK207" i="2"/>
  <c r="BK191" i="2"/>
  <c r="BK185" i="2"/>
  <c r="BK183" i="2"/>
  <c r="J173" i="2"/>
  <c r="J171" i="2"/>
  <c r="J158" i="2"/>
  <c r="J147" i="2"/>
  <c r="BK142" i="2"/>
  <c r="P168" i="2" l="1"/>
  <c r="BK141" i="2"/>
  <c r="J141" i="2" s="1"/>
  <c r="J97" i="2" s="1"/>
  <c r="P141" i="2"/>
  <c r="P146" i="2"/>
  <c r="T266" i="2"/>
  <c r="T136" i="2"/>
  <c r="T141" i="2"/>
  <c r="T146" i="2"/>
  <c r="P151" i="2"/>
  <c r="BK168" i="2"/>
  <c r="J168" i="2" s="1"/>
  <c r="J100" i="2" s="1"/>
  <c r="BK204" i="2"/>
  <c r="BK211" i="2"/>
  <c r="J211" i="2" s="1"/>
  <c r="J104" i="2" s="1"/>
  <c r="BK218" i="2"/>
  <c r="J218" i="2"/>
  <c r="J105" i="2" s="1"/>
  <c r="P224" i="2"/>
  <c r="T360" i="2"/>
  <c r="BK136" i="2"/>
  <c r="J136" i="2" s="1"/>
  <c r="J96" i="2" s="1"/>
  <c r="R136" i="2"/>
  <c r="BK146" i="2"/>
  <c r="J146" i="2" s="1"/>
  <c r="J98" i="2" s="1"/>
  <c r="BK151" i="2"/>
  <c r="J151" i="2"/>
  <c r="J99" i="2" s="1"/>
  <c r="T151" i="2"/>
  <c r="R168" i="2"/>
  <c r="P204" i="2"/>
  <c r="T204" i="2"/>
  <c r="R211" i="2"/>
  <c r="T211" i="2"/>
  <c r="P218" i="2"/>
  <c r="R218" i="2"/>
  <c r="T218" i="2"/>
  <c r="R224" i="2"/>
  <c r="T224" i="2"/>
  <c r="BK248" i="2"/>
  <c r="J248" i="2"/>
  <c r="J107" i="2"/>
  <c r="P248" i="2"/>
  <c r="R248" i="2"/>
  <c r="T248" i="2"/>
  <c r="BK266" i="2"/>
  <c r="J266" i="2"/>
  <c r="J109" i="2" s="1"/>
  <c r="P266" i="2"/>
  <c r="R266" i="2"/>
  <c r="BK272" i="2"/>
  <c r="J272" i="2" s="1"/>
  <c r="J110" i="2" s="1"/>
  <c r="P272" i="2"/>
  <c r="R272" i="2"/>
  <c r="R203" i="2" s="1"/>
  <c r="T272" i="2"/>
  <c r="BK299" i="2"/>
  <c r="J299" i="2"/>
  <c r="J111" i="2"/>
  <c r="P299" i="2"/>
  <c r="R299" i="2"/>
  <c r="T299" i="2"/>
  <c r="BK305" i="2"/>
  <c r="J305" i="2" s="1"/>
  <c r="J112" i="2" s="1"/>
  <c r="P305" i="2"/>
  <c r="R305" i="2"/>
  <c r="T305" i="2"/>
  <c r="BK319" i="2"/>
  <c r="J319" i="2"/>
  <c r="J113" i="2"/>
  <c r="P319" i="2"/>
  <c r="R319" i="2"/>
  <c r="T319" i="2"/>
  <c r="BK352" i="2"/>
  <c r="J352" i="2" s="1"/>
  <c r="J114" i="2" s="1"/>
  <c r="P352" i="2"/>
  <c r="R352" i="2"/>
  <c r="T352" i="2"/>
  <c r="BK360" i="2"/>
  <c r="J360" i="2"/>
  <c r="J115" i="2"/>
  <c r="P360" i="2"/>
  <c r="R360" i="2"/>
  <c r="P136" i="2"/>
  <c r="P135" i="2"/>
  <c r="R141" i="2"/>
  <c r="R146" i="2"/>
  <c r="R151" i="2"/>
  <c r="T168" i="2"/>
  <c r="R204" i="2"/>
  <c r="P211" i="2"/>
  <c r="BK224" i="2"/>
  <c r="J224" i="2" s="1"/>
  <c r="J106" i="2" s="1"/>
  <c r="BK365" i="2"/>
  <c r="J365" i="2"/>
  <c r="J116" i="2" s="1"/>
  <c r="BF144" i="2"/>
  <c r="BF160" i="2"/>
  <c r="BF194" i="2"/>
  <c r="BF197" i="2"/>
  <c r="BF214" i="2"/>
  <c r="BF216" i="2"/>
  <c r="BF235" i="2"/>
  <c r="BF251" i="2"/>
  <c r="BF258" i="2"/>
  <c r="BF264" i="2"/>
  <c r="BF304" i="2"/>
  <c r="BF137" i="2"/>
  <c r="BF190" i="2"/>
  <c r="BF193" i="2"/>
  <c r="BF207" i="2"/>
  <c r="BF225" i="2"/>
  <c r="BF230" i="2"/>
  <c r="BF231" i="2"/>
  <c r="BF233" i="2"/>
  <c r="BF236" i="2"/>
  <c r="BF239" i="2"/>
  <c r="BF249" i="2"/>
  <c r="BF256" i="2"/>
  <c r="BF257" i="2"/>
  <c r="BF261" i="2"/>
  <c r="BF293" i="2"/>
  <c r="BF298" i="2"/>
  <c r="BF320" i="2"/>
  <c r="BF321" i="2"/>
  <c r="BF326" i="2"/>
  <c r="BF167" i="2"/>
  <c r="BF185" i="2"/>
  <c r="BF200" i="2"/>
  <c r="BF228" i="2"/>
  <c r="BF245" i="2"/>
  <c r="BF262" i="2"/>
  <c r="BF328" i="2"/>
  <c r="BF330" i="2"/>
  <c r="F90" i="2"/>
  <c r="BF173" i="2"/>
  <c r="BF175" i="2"/>
  <c r="BF186" i="2"/>
  <c r="BF199" i="2"/>
  <c r="BF202" i="2"/>
  <c r="BF209" i="2"/>
  <c r="BF212" i="2"/>
  <c r="BF217" i="2"/>
  <c r="BF269" i="2"/>
  <c r="BF271" i="2"/>
  <c r="BF311" i="2"/>
  <c r="BF322" i="2"/>
  <c r="BF323" i="2"/>
  <c r="BF335" i="2"/>
  <c r="BF346" i="2"/>
  <c r="BF357" i="2"/>
  <c r="J87" i="2"/>
  <c r="BF221" i="2"/>
  <c r="BF232" i="2"/>
  <c r="BF234" i="2"/>
  <c r="BF238" i="2"/>
  <c r="BF244" i="2"/>
  <c r="BF253" i="2"/>
  <c r="BF255" i="2"/>
  <c r="BF338" i="2"/>
  <c r="BF339" i="2"/>
  <c r="BF344" i="2"/>
  <c r="BF350" i="2"/>
  <c r="BF354" i="2"/>
  <c r="BF355" i="2"/>
  <c r="BF358" i="2"/>
  <c r="BF364" i="2"/>
  <c r="BF139" i="2"/>
  <c r="BF143" i="2"/>
  <c r="BF152" i="2"/>
  <c r="BF158" i="2"/>
  <c r="BF161" i="2"/>
  <c r="BF196" i="2"/>
  <c r="BF205" i="2"/>
  <c r="BF206" i="2"/>
  <c r="BF210" i="2"/>
  <c r="BF220" i="2"/>
  <c r="BF226" i="2"/>
  <c r="BF227" i="2"/>
  <c r="BF240" i="2"/>
  <c r="BF241" i="2"/>
  <c r="BF242" i="2"/>
  <c r="BF243" i="2"/>
  <c r="BF267" i="2"/>
  <c r="BF278" i="2"/>
  <c r="BF283" i="2"/>
  <c r="BF300" i="2"/>
  <c r="BF302" i="2"/>
  <c r="BF306" i="2"/>
  <c r="BF316" i="2"/>
  <c r="BF317" i="2"/>
  <c r="BF318" i="2"/>
  <c r="BF324" i="2"/>
  <c r="BF331" i="2"/>
  <c r="BF334" i="2"/>
  <c r="BF336" i="2"/>
  <c r="BF342" i="2"/>
  <c r="BF343" i="2"/>
  <c r="BF348" i="2"/>
  <c r="BF359" i="2"/>
  <c r="BF361" i="2"/>
  <c r="BF147" i="2"/>
  <c r="BF169" i="2"/>
  <c r="BF171" i="2"/>
  <c r="BF177" i="2"/>
  <c r="BF183" i="2"/>
  <c r="BF215" i="2"/>
  <c r="BF237" i="2"/>
  <c r="BF246" i="2"/>
  <c r="BF247" i="2"/>
  <c r="BF273" i="2"/>
  <c r="BF325" i="2"/>
  <c r="BF327" i="2"/>
  <c r="BF329" i="2"/>
  <c r="BF337" i="2"/>
  <c r="BF340" i="2"/>
  <c r="BF349" i="2"/>
  <c r="BF356" i="2"/>
  <c r="BF363" i="2"/>
  <c r="BK201" i="2"/>
  <c r="J201" i="2"/>
  <c r="J101" i="2"/>
  <c r="BK263" i="2"/>
  <c r="J263" i="2" s="1"/>
  <c r="J108" i="2" s="1"/>
  <c r="BF142" i="2"/>
  <c r="BF149" i="2"/>
  <c r="BF154" i="2"/>
  <c r="BF165" i="2"/>
  <c r="BF188" i="2"/>
  <c r="BF191" i="2"/>
  <c r="BF192" i="2"/>
  <c r="BF213" i="2"/>
  <c r="BF219" i="2"/>
  <c r="BF222" i="2"/>
  <c r="BF223" i="2"/>
  <c r="BF229" i="2"/>
  <c r="BF260" i="2"/>
  <c r="BF288" i="2"/>
  <c r="BF332" i="2"/>
  <c r="BF333" i="2"/>
  <c r="BF341" i="2"/>
  <c r="BF345" i="2"/>
  <c r="BF347" i="2"/>
  <c r="BF351" i="2"/>
  <c r="BF353" i="2"/>
  <c r="BF362" i="2"/>
  <c r="J31" i="2"/>
  <c r="AV95" i="1" s="1"/>
  <c r="F33" i="2"/>
  <c r="BB95" i="1"/>
  <c r="BB94" i="1" s="1"/>
  <c r="W31" i="1" s="1"/>
  <c r="F34" i="2"/>
  <c r="BC95" i="1"/>
  <c r="BC94" i="1" s="1"/>
  <c r="AY94" i="1" s="1"/>
  <c r="F31" i="2"/>
  <c r="AZ95" i="1"/>
  <c r="AZ94" i="1" s="1"/>
  <c r="W29" i="1" s="1"/>
  <c r="F35" i="2"/>
  <c r="BD95" i="1"/>
  <c r="BD94" i="1" s="1"/>
  <c r="W33" i="1" s="1"/>
  <c r="R135" i="2" l="1"/>
  <c r="R134" i="2" s="1"/>
  <c r="BK203" i="2"/>
  <c r="J203" i="2"/>
  <c r="J102" i="2" s="1"/>
  <c r="T135" i="2"/>
  <c r="T203" i="2"/>
  <c r="P203" i="2"/>
  <c r="P134" i="2" s="1"/>
  <c r="AU95" i="1" s="1"/>
  <c r="AU94" i="1" s="1"/>
  <c r="BK135" i="2"/>
  <c r="BK134" i="2"/>
  <c r="J134" i="2" s="1"/>
  <c r="J94" i="2" s="1"/>
  <c r="J204" i="2"/>
  <c r="J103" i="2"/>
  <c r="AX94" i="1"/>
  <c r="J32" i="2"/>
  <c r="AW95" i="1" s="1"/>
  <c r="AT95" i="1" s="1"/>
  <c r="AV94" i="1"/>
  <c r="AK29" i="1"/>
  <c r="F32" i="2"/>
  <c r="BA95" i="1" s="1"/>
  <c r="BA94" i="1" s="1"/>
  <c r="W30" i="1" s="1"/>
  <c r="W32" i="1"/>
  <c r="T134" i="2" l="1"/>
  <c r="J135" i="2"/>
  <c r="J95" i="2" s="1"/>
  <c r="J28" i="2"/>
  <c r="AG95" i="1" s="1"/>
  <c r="AG94" i="1" s="1"/>
  <c r="AW94" i="1"/>
  <c r="AK30" i="1"/>
  <c r="J37" i="2" l="1"/>
  <c r="AN95" i="1"/>
  <c r="AK26" i="1"/>
  <c r="AK35" i="1"/>
  <c r="AT94" i="1"/>
  <c r="AN94" i="1" l="1"/>
</calcChain>
</file>

<file path=xl/sharedStrings.xml><?xml version="1.0" encoding="utf-8"?>
<sst xmlns="http://schemas.openxmlformats.org/spreadsheetml/2006/main" count="3122" uniqueCount="777">
  <si>
    <t>Export Komplet</t>
  </si>
  <si>
    <t/>
  </si>
  <si>
    <t>2.0</t>
  </si>
  <si>
    <t>False</t>
  </si>
  <si>
    <t>{66c84149-a9d9-4142-a22b-6ac44d325825}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</si>
  <si>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</si>
  <si>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</si>
  <si>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</si>
  <si>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</si>
  <si>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</si>
  <si>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</si>
  <si>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</si>
  <si>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</si>
  <si>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20210409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</si>
  <si>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</si>
  <si>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</si>
  <si>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Stavebné úpravy špec.technic-učební- SOŠ technická Hlohovec</t>
  </si>
  <si>
    <t>JKSO:</t>
  </si>
  <si>
    <t>KS:</t>
  </si>
  <si>
    <t>Miesto:</t>
  </si>
  <si>
    <t>Hlohovec</t>
  </si>
  <si>
    <t>Dátum:</t>
  </si>
  <si>
    <t>30. 4. 2021</t>
  </si>
  <si>
    <t>Objednávateľ:</t>
  </si>
  <si>
    <t>IČO:</t>
  </si>
  <si>
    <t>SOŠ technická, Fr.Lipku 2422/5, Hlohovec</t>
  </si>
  <si>
    <t>IČ DPH:</t>
  </si>
  <si>
    <t>Zhotoviteľ:</t>
  </si>
  <si>
    <t>Vyplň údaj</t>
  </si>
  <si>
    <t>Projektant:</t>
  </si>
  <si>
    <t>Ing.arch. Matej Dudon</t>
  </si>
  <si>
    <t>True</t>
  </si>
  <si>
    <t>Spracovateľ:</t>
  </si>
  <si>
    <t>Ing. Natália Voltmannová</t>
  </si>
  <si>
    <t>Poznámka:</t>
  </si>
  <si>
    <t xml:space="preserve">Ide len o orientačný rozpočet k projektu. K  správnemu naceneniu výkazu výmer je potrebné naštudovanie PD a obhliadka  stavby. Naceniť je potrebné výkaz výmer podľa pokynov tendrového  zadávateľa, resp. zmluvy o dielo. Rozdiely uviesť pod čiaru._x000D_
Zmeny,  opravy VV a návrhy na možné zníženie stav. nákladov dodávateľ nacení rovnako  pod čiaru a priloží k ponukovému rozpočtu. _x000D_
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</si>
  <si>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</si>
  <si>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</si>
  <si>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</si>
  <si>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</si>
  <si>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</si>
  <si>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</si>
  <si>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</si>
  <si>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</si>
  <si>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</si>
  <si>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</si>
  <si>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</si>
  <si>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</si>
  <si>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</si>
  <si>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</si>
  <si>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</si>
  <si>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</si>
  <si>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</si>
  <si>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</si>
  <si>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</si>
  <si>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</si>
  <si>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</si>
  <si>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</si>
  <si>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</si>
  <si>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</si>
  <si>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</si>
  <si>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</si>
  <si>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</si>
  <si>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</si>
  <si>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</si>
  <si>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</si>
  <si>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</si>
  <si>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</si>
  <si>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</si>
  <si>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</si>
  <si>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</si>
  <si>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</si>
  <si>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</si>
  <si>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</si>
  <si>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</si>
  <si>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</si>
  <si>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</si>
  <si>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</si>
  <si>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</si>
  <si>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</si>
  <si>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</si>
  <si>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</si>
  <si>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</si>
  <si>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</si>
  <si>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 xml:space="preserve">Ide len o orientačný rozpočet k projektu. K  správnemu naceneniu výkazu výmer je potrebné naštudovanie PD a obhliadka  stavby. Naceniť je potrebné výkaz výmer podľa pokynov tendrového  zadávateľa, resp. zmluvy o dielo. Rozdiely uviesť pod čiaru. Zmeny,  opravy VV a návrhy na možné zníženie stav. nákladov dodávateľ nacení rovnako  pod čiaru a priloží k ponukovému rozpočtu. 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</si>
  <si>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</si>
  <si>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</si>
  <si>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</si>
  <si>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</si>
  <si>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</si>
  <si>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</si>
  <si>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</si>
  <si>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</si>
  <si>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</si>
  <si>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</si>
  <si>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</si>
  <si>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</si>
  <si>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</si>
  <si>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</si>
  <si>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721 - Zdravotechnika - vnútorná kanalizácia</t>
  </si>
  <si>
    <t xml:space="preserve">    722 - Zdravotechnika - vnútorný vodovod</t>
  </si>
  <si>
    <t xml:space="preserve">    725 - Zdravotechnika - zariaď. predmety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</si>
  <si>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</si>
  <si>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</si>
  <si>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</si>
  <si>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777 - Podlahy syntetické</t>
  </si>
  <si>
    <t xml:space="preserve">    781 - Obklady</t>
  </si>
  <si>
    <t xml:space="preserve">    784 - Maľby</t>
  </si>
  <si>
    <t xml:space="preserve">    21-M - Elektromontáže</t>
  </si>
  <si>
    <t xml:space="preserve">    22-M - Montáže oznamovacích a zabezpečovacích zariadení</t>
  </si>
  <si>
    <t xml:space="preserve">    95-M - Revízie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</si>
  <si>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</si>
  <si>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</si>
  <si>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</si>
  <si>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</si>
  <si>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</si>
  <si>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</si>
  <si>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</si>
  <si>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</si>
  <si>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</si>
  <si>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</si>
  <si>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</si>
  <si>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</si>
  <si>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</si>
  <si>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</si>
  <si>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</si>
  <si>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</si>
  <si>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</si>
  <si>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</si>
  <si>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113107131.S</t>
  </si>
  <si>
    <t>Odstránenie krytu v ploche do 200 m2 z betónu prostého, hr. vrstvy do 150 mm,  -0,22500t</t>
  </si>
  <si>
    <t>m2</t>
  </si>
  <si>
    <t>4</t>
  </si>
  <si>
    <t>2</t>
  </si>
  <si>
    <t>-520813055</t>
  </si>
  <si>
    <t>VV</t>
  </si>
  <si>
    <t>"rampa" 10</t>
  </si>
  <si>
    <t>113107142.S</t>
  </si>
  <si>
    <t>Odstránenie krytu asfaltového v ploche do 200 m2, hr. nad 50 do 100 mm,  -0,18100t</t>
  </si>
  <si>
    <t>-504993986</t>
  </si>
  <si>
    <t>"rampa" 35</t>
  </si>
  <si>
    <t>3</t>
  </si>
  <si>
    <t>Zvislé a kompletné konštrukcie</t>
  </si>
  <si>
    <t>317121151</t>
  </si>
  <si>
    <t>Montáž prekladu zo železobetónových prefabrikátov do pripravených rýh svetl. otvoru do 1050 mm</t>
  </si>
  <si>
    <t>ks</t>
  </si>
  <si>
    <t>1122787629</t>
  </si>
  <si>
    <t>M</t>
  </si>
  <si>
    <t>596460001200.S</t>
  </si>
  <si>
    <t>Keramický preklad nosný, lxšxv 1250x70x238 mm</t>
  </si>
  <si>
    <t>8</t>
  </si>
  <si>
    <t>-1277399874</t>
  </si>
  <si>
    <t>5</t>
  </si>
  <si>
    <t>340239264</t>
  </si>
  <si>
    <t>Zamurovanie otvorov plochy nad 1 do 4 m2 tvárnicami pórobetónovými (125x500x250), alebo ekvivalent</t>
  </si>
  <si>
    <t>889173768</t>
  </si>
  <si>
    <t>"wc" 0,92*3,05</t>
  </si>
  <si>
    <t>Komunikácie</t>
  </si>
  <si>
    <t>6</t>
  </si>
  <si>
    <t>564231111.S</t>
  </si>
  <si>
    <t>Podklad alebo podsyp zo štrkopiesku s rozprestretím, vlhčením a zhutnením, po zhutnení hr. 100 mm</t>
  </si>
  <si>
    <t>-502290032</t>
  </si>
  <si>
    <t>"rampa" 35*(1,05)</t>
  </si>
  <si>
    <t>7</t>
  </si>
  <si>
    <t>576121311.S</t>
  </si>
  <si>
    <t>Koberec asfaltový modifikovaný I.tr. mastixový SMA 11 O  strednozrnný, po zhutnení hr. 30 mm š. do 3 m</t>
  </si>
  <si>
    <t>333443557</t>
  </si>
  <si>
    <t>Úpravy povrchov, podlahy, osadenie</t>
  </si>
  <si>
    <t>611451231</t>
  </si>
  <si>
    <t>Oprava vnútorných cementových omietok stropov, štuková oceľou hladená,opravovaná plocha nad 5 do 10 %</t>
  </si>
  <si>
    <t>1262517705</t>
  </si>
  <si>
    <t>"wc strop" 9,8</t>
  </si>
  <si>
    <t>9</t>
  </si>
  <si>
    <t>612451320</t>
  </si>
  <si>
    <t>Oprava vnútorných cementových omietok stien v množstve opravovanej plochy nad 10 do 30 % hladkých</t>
  </si>
  <si>
    <t>696471763</t>
  </si>
  <si>
    <t>"wc steny" 2,94*(2,37+1,8+0,31+2,045+0,81+0,23)*2</t>
  </si>
  <si>
    <t>"wc obklady" -17-7</t>
  </si>
  <si>
    <t>Súčet</t>
  </si>
  <si>
    <t>10</t>
  </si>
  <si>
    <t>631315611.S</t>
  </si>
  <si>
    <t>Mazanina z betónu prostého (m3) tr. C 16/20 hr.nad 120 do 240 mm</t>
  </si>
  <si>
    <t>m3</t>
  </si>
  <si>
    <t>1044416246</t>
  </si>
  <si>
    <t>"rampa" 5,5</t>
  </si>
  <si>
    <t>11</t>
  </si>
  <si>
    <t>631319175.S</t>
  </si>
  <si>
    <t>Príplatok za strhnutie povrchu mazaniny latou pre hr. obidvoch vrstiev mazaniny nad 120 do 240 mm</t>
  </si>
  <si>
    <t>-2016480597</t>
  </si>
  <si>
    <t>12</t>
  </si>
  <si>
    <t>631362442.S</t>
  </si>
  <si>
    <t>Výstuž mazanín z betónov (z kameniva) a z ľahkých betónov zo sietí KARI, priemer drôtu 8/8 mm, veľkosť oka 150x150 mm</t>
  </si>
  <si>
    <t>-365401870</t>
  </si>
  <si>
    <t>"+10%stratne" 3,5</t>
  </si>
  <si>
    <t>13</t>
  </si>
  <si>
    <t>632001051</t>
  </si>
  <si>
    <t>Zhotovenie jednonásobného penetračného náteru pre potery a stierky</t>
  </si>
  <si>
    <t>-806810736</t>
  </si>
  <si>
    <t>"wc" 9,8*2</t>
  </si>
  <si>
    <t>14</t>
  </si>
  <si>
    <t>585520008700.S</t>
  </si>
  <si>
    <t>Penetračný náter na nasiakavé podklady pod potery, samonivelizačné hmoty a stavebné lepidlá</t>
  </si>
  <si>
    <t>kg</t>
  </si>
  <si>
    <t>1543889470</t>
  </si>
  <si>
    <t>Ostatné konštrukcie a práce-búranie</t>
  </si>
  <si>
    <t>15</t>
  </si>
  <si>
    <t>919735112</t>
  </si>
  <si>
    <t>Rezanie existujúceho asfaltového krytu alebo podkladu hĺbky nad 50 do 100 mm</t>
  </si>
  <si>
    <t>m</t>
  </si>
  <si>
    <t>-391057324</t>
  </si>
  <si>
    <t>"rampa" 8,2+4,8*2</t>
  </si>
  <si>
    <t>16</t>
  </si>
  <si>
    <t>962031135</t>
  </si>
  <si>
    <t>Búranie priečok alebo vybúranie otvorov plochy nad 4 m2 z tvárnic alebo priečkoviek hr. do150 mm,  -0,11500t</t>
  </si>
  <si>
    <t>-1512819346</t>
  </si>
  <si>
    <t>"wc" 2,4*(1,46+1,7)-2*0,6*2+3,1*0,345</t>
  </si>
  <si>
    <t>17</t>
  </si>
  <si>
    <t>963042819</t>
  </si>
  <si>
    <t>Búranie akýchkoľvek betónových schodiskových stupňov zhotovených na mieste,  -0,07000t</t>
  </si>
  <si>
    <t>1746033431</t>
  </si>
  <si>
    <t>"rampa" 1,6</t>
  </si>
  <si>
    <t>18</t>
  </si>
  <si>
    <t>964011221</t>
  </si>
  <si>
    <t>Vybúranie prekladov železobetónových prefabrikovaných, dľ. do 3 m, do 75 kg/m,  -2,40000t</t>
  </si>
  <si>
    <t>1038105544</t>
  </si>
  <si>
    <t>"wc" 0,2*0,25*(1,2)</t>
  </si>
  <si>
    <t>19</t>
  </si>
  <si>
    <t>96504420xx1</t>
  </si>
  <si>
    <t>Brúsenie existujúcich betónových podláh, zbrúsenie hrúbky do 3 mm</t>
  </si>
  <si>
    <t>-1074832285</t>
  </si>
  <si>
    <t>"wc" 9,8</t>
  </si>
  <si>
    <t>"m2 dielna rucneho spracovania kovov a dreva" 93</t>
  </si>
  <si>
    <t>"m3 dielna rucneho spracovania kovov" 93,45</t>
  </si>
  <si>
    <t>"m7 dielna rucneho spracovania kovov a dreva" 73,65</t>
  </si>
  <si>
    <t>965081812</t>
  </si>
  <si>
    <t>Búranie dlažieb, z kamen., cement., terazzových, čadičových alebo keram. dĺžky , hr.nad 10 mm,  -0,06500t</t>
  </si>
  <si>
    <t>-97460796</t>
  </si>
  <si>
    <t>"wc" 10,4</t>
  </si>
  <si>
    <t>21</t>
  </si>
  <si>
    <t>968061125</t>
  </si>
  <si>
    <t>Vyvesenie dreveného dverného krídla do suti plochy do 2 m2, -0,02400t</t>
  </si>
  <si>
    <t>212787593</t>
  </si>
  <si>
    <t>22</t>
  </si>
  <si>
    <t>968072455</t>
  </si>
  <si>
    <t>Vybúranie kovových dverových zárubní plochy do 2 m2,  -0,07600t</t>
  </si>
  <si>
    <t>-809041658</t>
  </si>
  <si>
    <t>2*0,7*2+0,9*2</t>
  </si>
  <si>
    <t>23</t>
  </si>
  <si>
    <t>968081125.S</t>
  </si>
  <si>
    <t>Vyvesenie plastového dverného krídla do suti plochy do 2 m2, -0,02600t</t>
  </si>
  <si>
    <t>-957065875</t>
  </si>
  <si>
    <t>"rampa" 2</t>
  </si>
  <si>
    <t>24</t>
  </si>
  <si>
    <t>969011121</t>
  </si>
  <si>
    <t>Vybúranie vodovodného vedenia DN do 52 mm,  -0,01300t</t>
  </si>
  <si>
    <t>703060309</t>
  </si>
  <si>
    <t>25</t>
  </si>
  <si>
    <t>969021111</t>
  </si>
  <si>
    <t>Vybúranie kanalizačného potrubia DN do 100 mm,  -0,03700t</t>
  </si>
  <si>
    <t>-1858077454</t>
  </si>
  <si>
    <t>26</t>
  </si>
  <si>
    <t>969021121</t>
  </si>
  <si>
    <t>Vybúranie kanalizačného potrubia DN do 200 mm,  -0,06300t</t>
  </si>
  <si>
    <t>-2117335097</t>
  </si>
  <si>
    <t>27</t>
  </si>
  <si>
    <t>971033441</t>
  </si>
  <si>
    <t>Vybúranie otvoru v murive tehl. plochy do 0,25 m2 hr. do 300 mm,  -0,14600t</t>
  </si>
  <si>
    <t>-2042623800</t>
  </si>
  <si>
    <t>28</t>
  </si>
  <si>
    <t>974032851</t>
  </si>
  <si>
    <t>Vyrezanie rýh frézovaním v murive z dierovaných pálených tehál hĺbky 25 mm, š. 40 mm -0,00125t</t>
  </si>
  <si>
    <t>-37187808</t>
  </si>
  <si>
    <t>"wc" 1,5</t>
  </si>
  <si>
    <t>29</t>
  </si>
  <si>
    <t>974032871</t>
  </si>
  <si>
    <t>Vytváranie drážok ručným drážkovačom v nepálených tehlách pŕobetónových hĺbky do 30 mm, š. do 30 mm,  -0,00045t</t>
  </si>
  <si>
    <t>-1080708738</t>
  </si>
  <si>
    <t>30</t>
  </si>
  <si>
    <t>978059531</t>
  </si>
  <si>
    <t>Odsekanie a odobratie obkladov stien z obkladačiek vnútorných vrátane podkladovej omietky nad 2 m2,  -0,06800t</t>
  </si>
  <si>
    <t>26962632</t>
  </si>
  <si>
    <t>"wc" 30</t>
  </si>
  <si>
    <t>31</t>
  </si>
  <si>
    <t>979082111</t>
  </si>
  <si>
    <t>Vnútrostavenisková doprava sutiny a vybúraných hmôt do 10 m</t>
  </si>
  <si>
    <t>t</t>
  </si>
  <si>
    <t>-709084792</t>
  </si>
  <si>
    <t>32</t>
  </si>
  <si>
    <t>979089713</t>
  </si>
  <si>
    <t>Prenájom kontajneru 7 m3</t>
  </si>
  <si>
    <t>534899198</t>
  </si>
  <si>
    <t>99</t>
  </si>
  <si>
    <t>Presun hmôt HSV</t>
  </si>
  <si>
    <t>33</t>
  </si>
  <si>
    <t>999281111</t>
  </si>
  <si>
    <t>Presun hmôt pre opravy a údržbu objektov vrátane vonkajších plášťov výšky do 25 m</t>
  </si>
  <si>
    <t>-1646540837</t>
  </si>
  <si>
    <t>PSV</t>
  </si>
  <si>
    <t>Práce a dodávky PSV</t>
  </si>
  <si>
    <t>711</t>
  </si>
  <si>
    <t>Izolácie proti vode a vlhkosti</t>
  </si>
  <si>
    <t>34</t>
  </si>
  <si>
    <t>711210120</t>
  </si>
  <si>
    <t>Zhotovenie dvojnásobného izol. náteru pod keramické obklady v interiéri na ploche vodorovnej</t>
  </si>
  <si>
    <t>1808738513</t>
  </si>
  <si>
    <t>35</t>
  </si>
  <si>
    <t>245660000550.S</t>
  </si>
  <si>
    <t>Náter hydroizolačný tekutá vodonepriepustná membrána na báze živice</t>
  </si>
  <si>
    <t>-142501778</t>
  </si>
  <si>
    <t>36</t>
  </si>
  <si>
    <t>711210125</t>
  </si>
  <si>
    <t>Zhotovenie dvojnásobného izol. náteru pod keramické obklady v interiéri na ploche zvislej</t>
  </si>
  <si>
    <t>-1919515137</t>
  </si>
  <si>
    <t>1,2*2*(2,37+1,8+2,045+0,31+0,81+0,23)</t>
  </si>
  <si>
    <t>37</t>
  </si>
  <si>
    <t>-399843067</t>
  </si>
  <si>
    <t>38</t>
  </si>
  <si>
    <t>998711101</t>
  </si>
  <si>
    <t>Presun hmôt pre izoláciu proti vode v objektoch výšky do 6 m</t>
  </si>
  <si>
    <t>1849493007</t>
  </si>
  <si>
    <t>721</t>
  </si>
  <si>
    <t>Zdravotechnika - vnútorná kanalizácia</t>
  </si>
  <si>
    <t>39</t>
  </si>
  <si>
    <t>72117110x</t>
  </si>
  <si>
    <t>Potrubie z PVC - U odpadové - opätovná montáž zariaďovacích predmetov</t>
  </si>
  <si>
    <t>-47711757</t>
  </si>
  <si>
    <t>40</t>
  </si>
  <si>
    <t>72117320x</t>
  </si>
  <si>
    <t>Potrubie z PVC - U odpadné pripájacie opätovná montáž zariaďovacích predmetov</t>
  </si>
  <si>
    <t>2042512220</t>
  </si>
  <si>
    <t>41</t>
  </si>
  <si>
    <t>721213003</t>
  </si>
  <si>
    <t>Montáž podlahového vpustu s vodorovným odtokom a integrovaným vztlakovým uzáverom DN 50</t>
  </si>
  <si>
    <t>1546012531</t>
  </si>
  <si>
    <t>42</t>
  </si>
  <si>
    <t>286630021600.S</t>
  </si>
  <si>
    <t>Sprchovací vpust s izolačnou súpravou DN 50, 3 upevňovacie nožičky, PP/nerez</t>
  </si>
  <si>
    <t>1110636291</t>
  </si>
  <si>
    <t>43</t>
  </si>
  <si>
    <t>721290111</t>
  </si>
  <si>
    <t>Ostatné - skúška tesnosti kanalizácie v objektoch vodou do DN 125</t>
  </si>
  <si>
    <t>445776631</t>
  </si>
  <si>
    <t>44</t>
  </si>
  <si>
    <t>998721101.S</t>
  </si>
  <si>
    <t>Presun hmôt pre vnútornú kanalizáciu v objektoch výšky do 6 m</t>
  </si>
  <si>
    <t>-1357053471</t>
  </si>
  <si>
    <t>722</t>
  </si>
  <si>
    <t>Zdravotechnika - vnútorný vodovod</t>
  </si>
  <si>
    <t>45</t>
  </si>
  <si>
    <t>722130x</t>
  </si>
  <si>
    <t>Doplnenie vodovodného potrubia pri opätovnej montáži zariaďovacích predmetov</t>
  </si>
  <si>
    <t>935025664</t>
  </si>
  <si>
    <t>46</t>
  </si>
  <si>
    <t>722130801</t>
  </si>
  <si>
    <t>Demontáž potrubia z oceľových rúrok závitových do DN 25,  -0,00213t</t>
  </si>
  <si>
    <t>-742607762</t>
  </si>
  <si>
    <t>47</t>
  </si>
  <si>
    <t>722130901</t>
  </si>
  <si>
    <t>Oprava vodovodného potrubia závitového zazátkovanie vývodu</t>
  </si>
  <si>
    <t>1984925796</t>
  </si>
  <si>
    <t>48</t>
  </si>
  <si>
    <t>722130913</t>
  </si>
  <si>
    <t>Oprava vodovodného potrubia závitového prerezanie oceľovej rúrky do DN 25</t>
  </si>
  <si>
    <t>242465196</t>
  </si>
  <si>
    <t>49</t>
  </si>
  <si>
    <t>998722101.S</t>
  </si>
  <si>
    <t>Presun hmôt pre vnútorný vodovod v objektoch výšky do 6 m</t>
  </si>
  <si>
    <t>-1575510184</t>
  </si>
  <si>
    <t>725</t>
  </si>
  <si>
    <t>Zdravotechnika - zariaď. predmety</t>
  </si>
  <si>
    <t>50</t>
  </si>
  <si>
    <t>725110811</t>
  </si>
  <si>
    <t>Demontáž záchoda splachovacieho s nádržou alebo s tlakovým splachovačom,  -0,01933t</t>
  </si>
  <si>
    <t>kmpl</t>
  </si>
  <si>
    <t>-1266967416</t>
  </si>
  <si>
    <t>51</t>
  </si>
  <si>
    <t>725119415</t>
  </si>
  <si>
    <t>Montáž záchodovej misy keramickej bezbariérovej</t>
  </si>
  <si>
    <t>171787486</t>
  </si>
  <si>
    <t>52</t>
  </si>
  <si>
    <t>642360004900.S</t>
  </si>
  <si>
    <t>Misa záchodová keramická závesná bezbariérová, bez splachovacieho okruhu</t>
  </si>
  <si>
    <t>876710355</t>
  </si>
  <si>
    <t>53</t>
  </si>
  <si>
    <t>725210821</t>
  </si>
  <si>
    <t>Demontáž umývadiel alebo umývadielok bez výtokovej armatúry,  -0,01946t</t>
  </si>
  <si>
    <t>-1878987694</t>
  </si>
  <si>
    <t>54</t>
  </si>
  <si>
    <t>725219201</t>
  </si>
  <si>
    <t>Montáž umývadla na konzoly, bez výtokovej armatúry</t>
  </si>
  <si>
    <t>1280516950</t>
  </si>
  <si>
    <t>55</t>
  </si>
  <si>
    <t>642110004300.S</t>
  </si>
  <si>
    <t>Umývadlo keramické bežný typ</t>
  </si>
  <si>
    <t>1081498570</t>
  </si>
  <si>
    <t>56</t>
  </si>
  <si>
    <t>725240811</t>
  </si>
  <si>
    <t>Demontáž sprchovej kabíny a misy bez výtokových armatúr kabín,  -0,08800t</t>
  </si>
  <si>
    <t>1383044087</t>
  </si>
  <si>
    <t>57</t>
  </si>
  <si>
    <t>725291114</t>
  </si>
  <si>
    <t>Montáž doplnkov zariadení kúpeľní a záchodov, madlá</t>
  </si>
  <si>
    <t>801059909</t>
  </si>
  <si>
    <t>58</t>
  </si>
  <si>
    <t>552380011500</t>
  </si>
  <si>
    <t>Madlo nerezové toaletné sklopné, dĺžka 800 mm</t>
  </si>
  <si>
    <t>-855134298</t>
  </si>
  <si>
    <t>59</t>
  </si>
  <si>
    <t>725590813</t>
  </si>
  <si>
    <t>Vnútrostav. premiestnenie vybúr. hmôt zariaď. predmetov vodorovne do 100 m z budov s výš. do 24 m</t>
  </si>
  <si>
    <t>-1792664481</t>
  </si>
  <si>
    <t>60</t>
  </si>
  <si>
    <t>725810811</t>
  </si>
  <si>
    <t>Demontáž výtokového ventilu nástenných,  -0,00049t</t>
  </si>
  <si>
    <t>1007555708</t>
  </si>
  <si>
    <t>61</t>
  </si>
  <si>
    <t>725820803</t>
  </si>
  <si>
    <t>Demontáž batérie stojankovej do 2 otvorov,  -0,00116t</t>
  </si>
  <si>
    <t>-1772701738</t>
  </si>
  <si>
    <t>62</t>
  </si>
  <si>
    <t>725829601</t>
  </si>
  <si>
    <t>Montáž batérií umývadlových stojankových pákových alebo klasických</t>
  </si>
  <si>
    <t>1158237859</t>
  </si>
  <si>
    <t>63</t>
  </si>
  <si>
    <t>551450003500</t>
  </si>
  <si>
    <t>Batéria umývadlová nástenná páková</t>
  </si>
  <si>
    <t>-479134162</t>
  </si>
  <si>
    <t>64</t>
  </si>
  <si>
    <t>725840870</t>
  </si>
  <si>
    <t>Demontáž batérie vaňovej, sprchovej nástennej,  -0,00225t</t>
  </si>
  <si>
    <t>43905912</t>
  </si>
  <si>
    <t>65</t>
  </si>
  <si>
    <t>725840873</t>
  </si>
  <si>
    <t>Demontáž príslušenstva pre sprchové batérie, držiak na sprchu,  -0,00113t</t>
  </si>
  <si>
    <t>-464941203</t>
  </si>
  <si>
    <t>66</t>
  </si>
  <si>
    <t>725849201</t>
  </si>
  <si>
    <t>Montáž batérie sprchovej nástennej pákovej, klasickej</t>
  </si>
  <si>
    <t>192112162</t>
  </si>
  <si>
    <t>67</t>
  </si>
  <si>
    <t>551450002500</t>
  </si>
  <si>
    <t>Batéria sprchová nástenná páková, rozteč 150 mm</t>
  </si>
  <si>
    <t>-408535059</t>
  </si>
  <si>
    <t>68</t>
  </si>
  <si>
    <t>725860820</t>
  </si>
  <si>
    <t>Demontáž jednoduchej  zápachovej uzávierky pre zariaďovacie predmety, umývadlá, drezy, práčky  -0,00085t</t>
  </si>
  <si>
    <t>-1073466615</t>
  </si>
  <si>
    <t>69</t>
  </si>
  <si>
    <t>725860822</t>
  </si>
  <si>
    <t>Demontáž zápachovej uzávierky pre zariaďovacie predmety, vane, sprchy  -0,00122t</t>
  </si>
  <si>
    <t>-35545592</t>
  </si>
  <si>
    <t>70</t>
  </si>
  <si>
    <t>725869301</t>
  </si>
  <si>
    <t>Montáž zápachovej uzávierky pre zariaďovacie predmety, umývadlová do D 40</t>
  </si>
  <si>
    <t>-608232991</t>
  </si>
  <si>
    <t>71</t>
  </si>
  <si>
    <t>551620005300.S</t>
  </si>
  <si>
    <t>Zápachová uzávierka - sifón umývadlový a bidetový DN 32</t>
  </si>
  <si>
    <t>376830556</t>
  </si>
  <si>
    <t>72</t>
  </si>
  <si>
    <t>998725101.S</t>
  </si>
  <si>
    <t>Presun hmôt pre zariaďovacie predmety v objektoch výšky do 6 m</t>
  </si>
  <si>
    <t>-1992907897</t>
  </si>
  <si>
    <t>766</t>
  </si>
  <si>
    <t>Konštrukcie stolárske</t>
  </si>
  <si>
    <t>73</t>
  </si>
  <si>
    <t>766621400.S</t>
  </si>
  <si>
    <t>Montáž dverí plastových, len dverných krídel</t>
  </si>
  <si>
    <t>-965203441</t>
  </si>
  <si>
    <t>"rampa" 2*(1,6+2,1)</t>
  </si>
  <si>
    <t>74</t>
  </si>
  <si>
    <t>611D1</t>
  </si>
  <si>
    <t>Dve krídla dverí plastových dvojkrídlových vstupných 1600x 2100 mm, čiastočne presklené, s izolačným trojsklom, dvojité tesnenie, prah oblúkový profil, bezpečnostný zámok cylindrický, šikmé držadlá pre vozíčkara, so samozatváračom</t>
  </si>
  <si>
    <t>1259463736</t>
  </si>
  <si>
    <t>"rampa" 1</t>
  </si>
  <si>
    <t>75</t>
  </si>
  <si>
    <t>766661821.S</t>
  </si>
  <si>
    <t>Demontáž dverného krídla, dokovanie samozatvárača,  -0,00400t</t>
  </si>
  <si>
    <t>-1716079266</t>
  </si>
  <si>
    <t>76</t>
  </si>
  <si>
    <t>766662112</t>
  </si>
  <si>
    <t>Montáž dverového krídla otočného jednokrídlového poldrážkového, do existujúcej zárubne, vrátane kovania</t>
  </si>
  <si>
    <t>295639092</t>
  </si>
  <si>
    <t>77</t>
  </si>
  <si>
    <t>549150000600.S</t>
  </si>
  <si>
    <t>Kľučka dverová a rozeta 2x, nehrdzavejúca oceľ, povrch nerez brúsený</t>
  </si>
  <si>
    <t>-1595596809</t>
  </si>
  <si>
    <t>78</t>
  </si>
  <si>
    <t>61161000080x1</t>
  </si>
  <si>
    <t>Dvere vnútorné jednokrídlové, šírka 1000 mm, výplň papierová voština, povrch CPL laminát M10, mechanicky odolné plné, alebo ekvivalent</t>
  </si>
  <si>
    <t>539949768</t>
  </si>
  <si>
    <t>79</t>
  </si>
  <si>
    <t>766662812.S</t>
  </si>
  <si>
    <t>Demontáž dverného krídla, dokovanie prahu dverí dvojkrídlových,  -0,00200t</t>
  </si>
  <si>
    <t>-279137435</t>
  </si>
  <si>
    <t>80</t>
  </si>
  <si>
    <t>766702111</t>
  </si>
  <si>
    <t>Montáž zárubní obložkových pre dvere jednokrídlové</t>
  </si>
  <si>
    <t>723007972</t>
  </si>
  <si>
    <t>81</t>
  </si>
  <si>
    <t>61181000080x1</t>
  </si>
  <si>
    <t>Zárubňa vnútorná obložková, šírka 1000 mm, výška1970 mm, pre stenu hrúbky 180-250 mm, pre jednokrídlové dvere</t>
  </si>
  <si>
    <t>1649082554</t>
  </si>
  <si>
    <t>82</t>
  </si>
  <si>
    <t>998766101</t>
  </si>
  <si>
    <t>Presun hmot pre konštrukcie stolárske v objektoch výšky do 6 m</t>
  </si>
  <si>
    <t>112141015</t>
  </si>
  <si>
    <t>767</t>
  </si>
  <si>
    <t>Konštrukcie doplnkové kovové</t>
  </si>
  <si>
    <t>83</t>
  </si>
  <si>
    <t>7671332xx1</t>
  </si>
  <si>
    <t>Montáž a dodávka deliacej priečky WC laminodoska s povrchom melamín, hr. 28 mm, s dvermi</t>
  </si>
  <si>
    <t>1516254274</t>
  </si>
  <si>
    <t>"wc" 2,045*2,1-0,9*2,1</t>
  </si>
  <si>
    <t>771</t>
  </si>
  <si>
    <t>Podlahy z dlaždíc</t>
  </si>
  <si>
    <t>84</t>
  </si>
  <si>
    <t>771575530</t>
  </si>
  <si>
    <t>Montáž podláh z dlaždíc keramických do tmelu veľ. 300 x 600 mm</t>
  </si>
  <si>
    <t>1117510616</t>
  </si>
  <si>
    <t>85</t>
  </si>
  <si>
    <t>DAKSE611</t>
  </si>
  <si>
    <t>dlaždice - rektifikovaná, formát (cm): 30x60, rozmer: 298x598x10, alebo ekvivalent</t>
  </si>
  <si>
    <t>1555525141</t>
  </si>
  <si>
    <t>9,8*1,02 'Prepočítané koeficientom množstva</t>
  </si>
  <si>
    <t>86</t>
  </si>
  <si>
    <t>998771101</t>
  </si>
  <si>
    <t>Presun hmôt pre podlahy z dlaždíc v objektoch výšky do 6m</t>
  </si>
  <si>
    <t>-1675315386</t>
  </si>
  <si>
    <t>777</t>
  </si>
  <si>
    <t>Podlahy syntetické</t>
  </si>
  <si>
    <t>87</t>
  </si>
  <si>
    <t>777511xx02</t>
  </si>
  <si>
    <t>Epoxidová samonivelačná stierka hr. 6 mm</t>
  </si>
  <si>
    <t>884272775</t>
  </si>
  <si>
    <t>88</t>
  </si>
  <si>
    <t>777511xx05</t>
  </si>
  <si>
    <t>Tuhoelastická PU samonivelačná stierka, prímes kremičitý piesok</t>
  </si>
  <si>
    <t>-202438297</t>
  </si>
  <si>
    <t>89</t>
  </si>
  <si>
    <t>777610xx03</t>
  </si>
  <si>
    <t>Epoxidový penetračný náter, alebo ekvivalent</t>
  </si>
  <si>
    <t>-695725489</t>
  </si>
  <si>
    <t>90</t>
  </si>
  <si>
    <t>77761xx01</t>
  </si>
  <si>
    <t>Epoxidový penetračný náter</t>
  </si>
  <si>
    <t>-2021490615</t>
  </si>
  <si>
    <t>91</t>
  </si>
  <si>
    <t>777630030</t>
  </si>
  <si>
    <t>Polyuretánový uzatvárací matný náter, 1x náter</t>
  </si>
  <si>
    <t>1304232521</t>
  </si>
  <si>
    <t>92</t>
  </si>
  <si>
    <t>998777101</t>
  </si>
  <si>
    <t>Presun hmôt pre podlahy syntetické v objektoch výšky do 6 m</t>
  </si>
  <si>
    <t>1585303295</t>
  </si>
  <si>
    <t>781</t>
  </si>
  <si>
    <t>Obklady</t>
  </si>
  <si>
    <t>93</t>
  </si>
  <si>
    <t>781445102</t>
  </si>
  <si>
    <t>Montáž obkladov vnútor. stien z obkladačiek kladených do tmelu</t>
  </si>
  <si>
    <t>1501025282</t>
  </si>
  <si>
    <t>"wc" 17+7</t>
  </si>
  <si>
    <t>94</t>
  </si>
  <si>
    <t>597640002300</t>
  </si>
  <si>
    <t>Obkladačky keramické</t>
  </si>
  <si>
    <t>-1300708822</t>
  </si>
  <si>
    <t>24*1,03 'Prepočítané koeficientom množstva</t>
  </si>
  <si>
    <t>95</t>
  </si>
  <si>
    <t>998781101</t>
  </si>
  <si>
    <t>Presun hmôt pre obklady keramické v objektoch výšky do 6 m</t>
  </si>
  <si>
    <t>-600551467</t>
  </si>
  <si>
    <t>784</t>
  </si>
  <si>
    <t>Maľby</t>
  </si>
  <si>
    <t>96</t>
  </si>
  <si>
    <t>784402801</t>
  </si>
  <si>
    <t>Odstránenie malieb oškrabaním, výšky do 3,80 m</t>
  </si>
  <si>
    <t>1428224526</t>
  </si>
  <si>
    <t>97</t>
  </si>
  <si>
    <t>784410100</t>
  </si>
  <si>
    <t>Penetrovanie jednonásobné jemnozrnných podkladov výšky do 3,80 m</t>
  </si>
  <si>
    <t>412466419</t>
  </si>
  <si>
    <t>98</t>
  </si>
  <si>
    <t>784410600</t>
  </si>
  <si>
    <t>Vyrovnanie trhlín a nerovností na jemnozrnných povrchoch výšky do 3,80 m</t>
  </si>
  <si>
    <t>326323785</t>
  </si>
  <si>
    <t>784412301</t>
  </si>
  <si>
    <t>Pačokovanie vápenným mliekom dvojnásobné jemnozrnných povrchov do 3,80 m</t>
  </si>
  <si>
    <t>-1133032374</t>
  </si>
  <si>
    <t>100</t>
  </si>
  <si>
    <t>784424271</t>
  </si>
  <si>
    <t>Maľby vápenné dvojnásobné ručne nanášané, tónované s bielym stropom na podklad jemnozrnný do 3,80 m</t>
  </si>
  <si>
    <t>-1147702900</t>
  </si>
  <si>
    <t>21-M</t>
  </si>
  <si>
    <t>Elektromontáže</t>
  </si>
  <si>
    <t>101</t>
  </si>
  <si>
    <t>210010083</t>
  </si>
  <si>
    <t xml:space="preserve">Rúrka elektroinštalačná pancierová z PH typ 8021, uložená pevne </t>
  </si>
  <si>
    <t>-1157637210</t>
  </si>
  <si>
    <t>102</t>
  </si>
  <si>
    <t>3450528100</t>
  </si>
  <si>
    <t>Spojka pre PC TR. PH 0421</t>
  </si>
  <si>
    <t>128</t>
  </si>
  <si>
    <t>1019077967</t>
  </si>
  <si>
    <t>103</t>
  </si>
  <si>
    <t>3450721500</t>
  </si>
  <si>
    <t>Rúrka PC z PH 8021</t>
  </si>
  <si>
    <t>859445636</t>
  </si>
  <si>
    <t>104</t>
  </si>
  <si>
    <t>210010107</t>
  </si>
  <si>
    <t>Lišta elektroinštalačná z PVC 18x13, uložená pevne, vkladacia</t>
  </si>
  <si>
    <t>1956043610</t>
  </si>
  <si>
    <t>105</t>
  </si>
  <si>
    <t>3410300969</t>
  </si>
  <si>
    <t>Lišta vkladacia  HD - biela RAL 9003  LV 18X13 HD</t>
  </si>
  <si>
    <t>-492829402</t>
  </si>
  <si>
    <t>106</t>
  </si>
  <si>
    <t>210010108</t>
  </si>
  <si>
    <t>Lišta elektroinštalačná z PVC 24x22, uložená pevne, vkladacia</t>
  </si>
  <si>
    <t>-402889048</t>
  </si>
  <si>
    <t>107</t>
  </si>
  <si>
    <t>3410300973</t>
  </si>
  <si>
    <t>Lišta vkladacia  HD - biela RAL 9003  LV 24X22 HD</t>
  </si>
  <si>
    <t>1764738729</t>
  </si>
  <si>
    <t>108</t>
  </si>
  <si>
    <t>210010120</t>
  </si>
  <si>
    <t xml:space="preserve">Lišta elektroinštalačná podlahová z PVC, uložená pevne </t>
  </si>
  <si>
    <t>169427356</t>
  </si>
  <si>
    <t>109</t>
  </si>
  <si>
    <t>3410300937</t>
  </si>
  <si>
    <t>Lišta podlahová  HD - biela RAL 9003  LP 35 HD</t>
  </si>
  <si>
    <t>-1147090033</t>
  </si>
  <si>
    <t>110</t>
  </si>
  <si>
    <t>210010351</t>
  </si>
  <si>
    <t>Krabicová rozvodka z lisovaného izolantu vrátane ukončenia káblov a zapojenia vodičov typ 6455-11 do 4 m</t>
  </si>
  <si>
    <t>1353270003</t>
  </si>
  <si>
    <t>111</t>
  </si>
  <si>
    <t>3450927000</t>
  </si>
  <si>
    <t>Krabica 6455-11 acid</t>
  </si>
  <si>
    <t>450544761</t>
  </si>
  <si>
    <t>112</t>
  </si>
  <si>
    <t>210010422</t>
  </si>
  <si>
    <t>Rám podlahovej krabici - BOX</t>
  </si>
  <si>
    <t>739746832</t>
  </si>
  <si>
    <t>113</t>
  </si>
  <si>
    <t>3410301246</t>
  </si>
  <si>
    <t>Rám podlahový 57 LB</t>
  </si>
  <si>
    <t>2021315533</t>
  </si>
  <si>
    <t>114</t>
  </si>
  <si>
    <t>210010424</t>
  </si>
  <si>
    <t>Podlahová krabica zvyšovací rám</t>
  </si>
  <si>
    <t>-2040845134</t>
  </si>
  <si>
    <t>115</t>
  </si>
  <si>
    <t>3410303250</t>
  </si>
  <si>
    <t>Rám zvyšovací  S - sendzimir-pozinkovaný mat.  ZR 30 S</t>
  </si>
  <si>
    <t>-1877171151</t>
  </si>
  <si>
    <t>116</t>
  </si>
  <si>
    <t>210010425</t>
  </si>
  <si>
    <t>Podlahová krabica slepé viečko</t>
  </si>
  <si>
    <t>1194441867</t>
  </si>
  <si>
    <t>117</t>
  </si>
  <si>
    <t>3410304007</t>
  </si>
  <si>
    <t>Veko slepé stvorcove    SVC 9011 FB</t>
  </si>
  <si>
    <t>-1688564571</t>
  </si>
  <si>
    <t>118</t>
  </si>
  <si>
    <t>3410300436</t>
  </si>
  <si>
    <t>Krabica univerz.podlahová  šedá  KUP 57 FB</t>
  </si>
  <si>
    <t>-799752730</t>
  </si>
  <si>
    <t>119</t>
  </si>
  <si>
    <t>210011303</t>
  </si>
  <si>
    <t>Osadenie polyamidovej príchytky HM 10, do tehlového muriva</t>
  </si>
  <si>
    <t>-2127075091</t>
  </si>
  <si>
    <t>120</t>
  </si>
  <si>
    <t>2830404000</t>
  </si>
  <si>
    <t>Hmoždinka klasická 10 mm T10  typ:  T10-PA</t>
  </si>
  <si>
    <t>70208371</t>
  </si>
  <si>
    <t>121</t>
  </si>
  <si>
    <t>210100001</t>
  </si>
  <si>
    <t>Ukončenie vodičov v rozvádzač. vrátane zapojenia a vodičovej koncovky do 2.5 mm2</t>
  </si>
  <si>
    <t>513769290</t>
  </si>
  <si>
    <t>122</t>
  </si>
  <si>
    <t>pc2</t>
  </si>
  <si>
    <t>Dozbrojenie rozvádzača RM2 FU-60</t>
  </si>
  <si>
    <t>256</t>
  </si>
  <si>
    <t>-633746119</t>
  </si>
  <si>
    <t>123</t>
  </si>
  <si>
    <t>pc1</t>
  </si>
  <si>
    <t xml:space="preserve">Dozbrojenie rozvádzača RO3 </t>
  </si>
  <si>
    <t>1469320788</t>
  </si>
  <si>
    <t>124</t>
  </si>
  <si>
    <t>210111021</t>
  </si>
  <si>
    <t>Domová zásuvka v krabici obyč. alebo do vlhka, vrátane zapojenia 10/16 A 250 V 2P + Z</t>
  </si>
  <si>
    <t>749445349</t>
  </si>
  <si>
    <t>125</t>
  </si>
  <si>
    <t>3450365230</t>
  </si>
  <si>
    <t>Jednozásuvka kompletná, s clonkami, s viečkom, IP44 5518A-2999 B biela</t>
  </si>
  <si>
    <t>-1216764602</t>
  </si>
  <si>
    <t>126</t>
  </si>
  <si>
    <t>210140431</t>
  </si>
  <si>
    <t>Ovládač pomocných obvodov v Al skrini vrátane zapojenia jednotlačidlový</t>
  </si>
  <si>
    <t>-1292616735</t>
  </si>
  <si>
    <t>127</t>
  </si>
  <si>
    <t>3452200620</t>
  </si>
  <si>
    <t>Hríbikové tlačítko v plastovej skrinke IP65, s aretáciou červená</t>
  </si>
  <si>
    <t>1605977689</t>
  </si>
  <si>
    <t>3458011900</t>
  </si>
  <si>
    <t>Stop tlačítko T6 S1H 30 RU Al</t>
  </si>
  <si>
    <t>-1797701106</t>
  </si>
  <si>
    <t>129</t>
  </si>
  <si>
    <t>210800147</t>
  </si>
  <si>
    <t>Kábel medený uložený pevne CYKY 450/750 V 3x2,5</t>
  </si>
  <si>
    <t>996904932</t>
  </si>
  <si>
    <t>130</t>
  </si>
  <si>
    <t>3410350086</t>
  </si>
  <si>
    <t>CYKY 3x2,5    Kábel pre pevné uloženie, medený STN</t>
  </si>
  <si>
    <t>1794156628</t>
  </si>
  <si>
    <t>131</t>
  </si>
  <si>
    <t>210800159</t>
  </si>
  <si>
    <t>Kábel medený uložený pevne CYKY 450/750 V 5x2,5</t>
  </si>
  <si>
    <t>-592483772</t>
  </si>
  <si>
    <t>132</t>
  </si>
  <si>
    <t>3410350098</t>
  </si>
  <si>
    <t>CYKY 5x2,5    Kábel pre pevné uloženie, medený STN</t>
  </si>
  <si>
    <t>2052094985</t>
  </si>
  <si>
    <t>22-M</t>
  </si>
  <si>
    <t>Montáže oznamovacích a zabezpečovacích zariadení</t>
  </si>
  <si>
    <t>133</t>
  </si>
  <si>
    <t>220511002</t>
  </si>
  <si>
    <t xml:space="preserve">Montáž zásuvky 2xRJ45 pod omietku                                                                   </t>
  </si>
  <si>
    <t>983070464</t>
  </si>
  <si>
    <t>134</t>
  </si>
  <si>
    <t>3582010061</t>
  </si>
  <si>
    <t>Počítačová sieť a príslušenstvo Zásuvka podpovrchová, 2xRJ45/s, Cat.5e</t>
  </si>
  <si>
    <t>-579639839</t>
  </si>
  <si>
    <t>135</t>
  </si>
  <si>
    <t>220511031</t>
  </si>
  <si>
    <t>Kábel v lištách</t>
  </si>
  <si>
    <t>-1887591395</t>
  </si>
  <si>
    <t>136</t>
  </si>
  <si>
    <t>3410300725</t>
  </si>
  <si>
    <t>FTP 4x2x24 LSOH  Kábel na prenos dát</t>
  </si>
  <si>
    <t>-130416873</t>
  </si>
  <si>
    <t>137</t>
  </si>
  <si>
    <t>220512130</t>
  </si>
  <si>
    <t>Značenie zásuviek</t>
  </si>
  <si>
    <t>-878911284</t>
  </si>
  <si>
    <t>138</t>
  </si>
  <si>
    <t>220512133</t>
  </si>
  <si>
    <t>Meranie certifikácie cat.5e, vystavenie protokolu</t>
  </si>
  <si>
    <t>290232663</t>
  </si>
  <si>
    <t>139</t>
  </si>
  <si>
    <t>pc3</t>
  </si>
  <si>
    <t xml:space="preserve">ROZVÁDZAČ DÁTOVÝ </t>
  </si>
  <si>
    <t>kpl</t>
  </si>
  <si>
    <t>119988261</t>
  </si>
  <si>
    <t>95-M</t>
  </si>
  <si>
    <t>Revízie</t>
  </si>
  <si>
    <t>140</t>
  </si>
  <si>
    <t>950103003</t>
  </si>
  <si>
    <t>El.inšt.kontrola stavu el.okr.vr.inšt., ovlád.a ist.,prvk,ale bez prip.spotr.v priest.bezp.nad 10vývod</t>
  </si>
  <si>
    <t>obv.</t>
  </si>
  <si>
    <t>-1380739639</t>
  </si>
  <si>
    <t>141</t>
  </si>
  <si>
    <t>950106001</t>
  </si>
  <si>
    <t>Meranie pri revíziách meranie izol.odporov na prívode do prípojk.skrine rozvádzača alebo rozvodnice</t>
  </si>
  <si>
    <t>mer.</t>
  </si>
  <si>
    <t>46583931</t>
  </si>
  <si>
    <t>142</t>
  </si>
  <si>
    <t>950106006</t>
  </si>
  <si>
    <t>Meranie pri revíziách jednofázového alebo trojfáz. okruhu rozvádzača alebo rozvodnice nad 10 vývodov</t>
  </si>
  <si>
    <t>-645143542</t>
  </si>
  <si>
    <t>143</t>
  </si>
  <si>
    <t>950106009</t>
  </si>
  <si>
    <t>Meranie pri revíziách impedancia slučky vypínača na rozv. zariadení spotrebičoch alebo prístrojoch</t>
  </si>
  <si>
    <t>-126273608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</si>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</sst>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34" t="s">
        <v>5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s="1" customFormat="1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s="1" customFormat="1" ht="12" customHeight="1">
      <c r="B5" s="19"/>
      <c r="D5" s="23" t="s">
        <v>12</v>
      </c>
      <c r="K5" s="199" t="s">
        <v>13</v>
      </c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R5" s="19"/>
      <c r="BE5" s="196" t="s">
        <v>14</v>
      </c>
      <c r="BS5" s="16" t="s">
        <v>6</v>
      </c>
    </row>
    <row r="6" spans="1:74" s="1" customFormat="1" ht="36.950000000000003" customHeight="1">
      <c r="B6" s="19"/>
      <c r="D6" s="25" t="s">
        <v>15</v>
      </c>
      <c r="K6" s="201" t="s">
        <v>16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R6" s="19"/>
      <c r="BE6" s="197"/>
      <c r="BS6" s="16" t="s">
        <v>6</v>
      </c>
    </row>
    <row r="7" spans="1:74" s="1" customFormat="1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197"/>
      <c r="BS7" s="16" t="s">
        <v>6</v>
      </c>
    </row>
    <row r="8" spans="1:74" s="1" customFormat="1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197"/>
      <c r="BS8" s="16" t="s">
        <v>6</v>
      </c>
    </row>
    <row r="9" spans="1:74" s="1" customFormat="1" ht="14.45" customHeight="1">
      <c r="B9" s="19"/>
      <c r="AR9" s="19"/>
      <c r="BE9" s="197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197"/>
      <c r="BS10" s="16" t="s">
        <v>6</v>
      </c>
    </row>
    <row r="11" spans="1:74" s="1" customFormat="1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197"/>
      <c r="BS11" s="16" t="s">
        <v>6</v>
      </c>
    </row>
    <row r="12" spans="1:74" s="1" customFormat="1" ht="6.95" customHeight="1">
      <c r="B12" s="19"/>
      <c r="AR12" s="19"/>
      <c r="BE12" s="197"/>
      <c r="BS12" s="16" t="s">
        <v>6</v>
      </c>
    </row>
    <row r="13" spans="1:74" s="1" customFormat="1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197"/>
      <c r="BS13" s="16" t="s">
        <v>6</v>
      </c>
    </row>
    <row r="14" spans="1:74" ht="12.75">
      <c r="B14" s="19"/>
      <c r="E14" s="202" t="s">
        <v>28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6" t="s">
        <v>26</v>
      </c>
      <c r="AN14" s="28" t="s">
        <v>28</v>
      </c>
      <c r="AR14" s="19"/>
      <c r="BE14" s="197"/>
      <c r="BS14" s="16" t="s">
        <v>6</v>
      </c>
    </row>
    <row r="15" spans="1:74" s="1" customFormat="1" ht="6.95" customHeight="1">
      <c r="B15" s="19"/>
      <c r="AR15" s="19"/>
      <c r="BE15" s="197"/>
      <c r="BS15" s="16" t="s">
        <v>3</v>
      </c>
    </row>
    <row r="16" spans="1:74" s="1" customFormat="1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197"/>
      <c r="BS16" s="16" t="s">
        <v>3</v>
      </c>
    </row>
    <row r="17" spans="1:71" s="1" customFormat="1" ht="18.399999999999999" customHeight="1">
      <c r="B17" s="19"/>
      <c r="E17" s="24" t="s">
        <v>30</v>
      </c>
      <c r="AK17" s="26" t="s">
        <v>26</v>
      </c>
      <c r="AN17" s="24" t="s">
        <v>1</v>
      </c>
      <c r="AR17" s="19"/>
      <c r="BE17" s="197"/>
      <c r="BS17" s="16" t="s">
        <v>31</v>
      </c>
    </row>
    <row r="18" spans="1:71" s="1" customFormat="1" ht="6.95" customHeight="1">
      <c r="B18" s="19"/>
      <c r="AR18" s="19"/>
      <c r="BE18" s="197"/>
      <c r="BS18" s="16" t="s">
        <v>6</v>
      </c>
    </row>
    <row r="19" spans="1:71" s="1" customFormat="1" ht="12" customHeight="1">
      <c r="B19" s="19"/>
      <c r="D19" s="26" t="s">
        <v>32</v>
      </c>
      <c r="AK19" s="26" t="s">
        <v>24</v>
      </c>
      <c r="AN19" s="24" t="s">
        <v>1</v>
      </c>
      <c r="AR19" s="19"/>
      <c r="BE19" s="197"/>
      <c r="BS19" s="16" t="s">
        <v>6</v>
      </c>
    </row>
    <row r="20" spans="1:71" s="1" customFormat="1" ht="18.399999999999999" customHeight="1">
      <c r="B20" s="19"/>
      <c r="E20" s="24" t="s">
        <v>33</v>
      </c>
      <c r="AK20" s="26" t="s">
        <v>26</v>
      </c>
      <c r="AN20" s="24" t="s">
        <v>1</v>
      </c>
      <c r="AR20" s="19"/>
      <c r="BE20" s="197"/>
      <c r="BS20" s="16" t="s">
        <v>31</v>
      </c>
    </row>
    <row r="21" spans="1:71" s="1" customFormat="1" ht="6.95" customHeight="1">
      <c r="B21" s="19"/>
      <c r="AR21" s="19"/>
      <c r="BE21" s="197"/>
    </row>
    <row r="22" spans="1:71" s="1" customFormat="1" ht="12" customHeight="1">
      <c r="B22" s="19"/>
      <c r="D22" s="26" t="s">
        <v>34</v>
      </c>
      <c r="AR22" s="19"/>
      <c r="BE22" s="197"/>
    </row>
    <row r="23" spans="1:71" s="1" customFormat="1" ht="72" customHeight="1">
      <c r="B23" s="19"/>
      <c r="E23" s="204" t="s">
        <v>35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19"/>
      <c r="BE23" s="197"/>
    </row>
    <row r="24" spans="1:71" s="1" customFormat="1" ht="6.95" customHeight="1">
      <c r="B24" s="19"/>
      <c r="AR24" s="19"/>
      <c r="BE24" s="197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7"/>
    </row>
    <row r="26" spans="1:71" s="2" customFormat="1" ht="25.9" customHeight="1">
      <c r="A26" s="31"/>
      <c r="B26" s="32"/>
      <c r="C26" s="31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5">
        <f>ROUND(AG94,2)</f>
        <v>0</v>
      </c>
      <c r="AL26" s="206"/>
      <c r="AM26" s="206"/>
      <c r="AN26" s="206"/>
      <c r="AO26" s="206"/>
      <c r="AP26" s="31"/>
      <c r="AQ26" s="31"/>
      <c r="AR26" s="32"/>
      <c r="BE26" s="197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97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7" t="s">
        <v>37</v>
      </c>
      <c r="M28" s="207"/>
      <c r="N28" s="207"/>
      <c r="O28" s="207"/>
      <c r="P28" s="207"/>
      <c r="Q28" s="31"/>
      <c r="R28" s="31"/>
      <c r="S28" s="31"/>
      <c r="T28" s="31"/>
      <c r="U28" s="31"/>
      <c r="V28" s="31"/>
      <c r="W28" s="207" t="s">
        <v>38</v>
      </c>
      <c r="X28" s="207"/>
      <c r="Y28" s="207"/>
      <c r="Z28" s="207"/>
      <c r="AA28" s="207"/>
      <c r="AB28" s="207"/>
      <c r="AC28" s="207"/>
      <c r="AD28" s="207"/>
      <c r="AE28" s="207"/>
      <c r="AF28" s="31"/>
      <c r="AG28" s="31"/>
      <c r="AH28" s="31"/>
      <c r="AI28" s="31"/>
      <c r="AJ28" s="31"/>
      <c r="AK28" s="207" t="s">
        <v>39</v>
      </c>
      <c r="AL28" s="207"/>
      <c r="AM28" s="207"/>
      <c r="AN28" s="207"/>
      <c r="AO28" s="207"/>
      <c r="AP28" s="31"/>
      <c r="AQ28" s="31"/>
      <c r="AR28" s="32"/>
      <c r="BE28" s="197"/>
    </row>
    <row r="29" spans="1:71" s="3" customFormat="1" ht="14.45" customHeight="1">
      <c r="B29" s="36"/>
      <c r="D29" s="26" t="s">
        <v>40</v>
      </c>
      <c r="F29" s="26" t="s">
        <v>41</v>
      </c>
      <c r="L29" s="210">
        <v>0.2</v>
      </c>
      <c r="M29" s="209"/>
      <c r="N29" s="209"/>
      <c r="O29" s="209"/>
      <c r="P29" s="209"/>
      <c r="W29" s="208">
        <f>ROUND(AZ94, 2)</f>
        <v>0</v>
      </c>
      <c r="X29" s="209"/>
      <c r="Y29" s="209"/>
      <c r="Z29" s="209"/>
      <c r="AA29" s="209"/>
      <c r="AB29" s="209"/>
      <c r="AC29" s="209"/>
      <c r="AD29" s="209"/>
      <c r="AE29" s="209"/>
      <c r="AK29" s="208">
        <f>ROUND(AV94, 2)</f>
        <v>0</v>
      </c>
      <c r="AL29" s="209"/>
      <c r="AM29" s="209"/>
      <c r="AN29" s="209"/>
      <c r="AO29" s="209"/>
      <c r="AR29" s="36"/>
      <c r="BE29" s="198"/>
    </row>
    <row r="30" spans="1:71" s="3" customFormat="1" ht="14.45" customHeight="1">
      <c r="B30" s="36"/>
      <c r="F30" s="26" t="s">
        <v>42</v>
      </c>
      <c r="L30" s="210">
        <v>0.2</v>
      </c>
      <c r="M30" s="209"/>
      <c r="N30" s="209"/>
      <c r="O30" s="209"/>
      <c r="P30" s="209"/>
      <c r="W30" s="208">
        <f>ROUND(BA94, 2)</f>
        <v>0</v>
      </c>
      <c r="X30" s="209"/>
      <c r="Y30" s="209"/>
      <c r="Z30" s="209"/>
      <c r="AA30" s="209"/>
      <c r="AB30" s="209"/>
      <c r="AC30" s="209"/>
      <c r="AD30" s="209"/>
      <c r="AE30" s="209"/>
      <c r="AK30" s="208">
        <f>ROUND(AW94, 2)</f>
        <v>0</v>
      </c>
      <c r="AL30" s="209"/>
      <c r="AM30" s="209"/>
      <c r="AN30" s="209"/>
      <c r="AO30" s="209"/>
      <c r="AR30" s="36"/>
      <c r="BE30" s="198"/>
    </row>
    <row r="31" spans="1:71" s="3" customFormat="1" ht="14.45" hidden="1" customHeight="1">
      <c r="B31" s="36"/>
      <c r="F31" s="26" t="s">
        <v>43</v>
      </c>
      <c r="L31" s="210">
        <v>0.2</v>
      </c>
      <c r="M31" s="209"/>
      <c r="N31" s="209"/>
      <c r="O31" s="209"/>
      <c r="P31" s="209"/>
      <c r="W31" s="208">
        <f>ROUND(BB94, 2)</f>
        <v>0</v>
      </c>
      <c r="X31" s="209"/>
      <c r="Y31" s="209"/>
      <c r="Z31" s="209"/>
      <c r="AA31" s="209"/>
      <c r="AB31" s="209"/>
      <c r="AC31" s="209"/>
      <c r="AD31" s="209"/>
      <c r="AE31" s="209"/>
      <c r="AK31" s="208">
        <v>0</v>
      </c>
      <c r="AL31" s="209"/>
      <c r="AM31" s="209"/>
      <c r="AN31" s="209"/>
      <c r="AO31" s="209"/>
      <c r="AR31" s="36"/>
      <c r="BE31" s="198"/>
    </row>
    <row r="32" spans="1:71" s="3" customFormat="1" ht="14.45" hidden="1" customHeight="1">
      <c r="B32" s="36"/>
      <c r="F32" s="26" t="s">
        <v>44</v>
      </c>
      <c r="L32" s="210">
        <v>0.2</v>
      </c>
      <c r="M32" s="209"/>
      <c r="N32" s="209"/>
      <c r="O32" s="209"/>
      <c r="P32" s="209"/>
      <c r="W32" s="208">
        <f>ROUND(BC94, 2)</f>
        <v>0</v>
      </c>
      <c r="X32" s="209"/>
      <c r="Y32" s="209"/>
      <c r="Z32" s="209"/>
      <c r="AA32" s="209"/>
      <c r="AB32" s="209"/>
      <c r="AC32" s="209"/>
      <c r="AD32" s="209"/>
      <c r="AE32" s="209"/>
      <c r="AK32" s="208">
        <v>0</v>
      </c>
      <c r="AL32" s="209"/>
      <c r="AM32" s="209"/>
      <c r="AN32" s="209"/>
      <c r="AO32" s="209"/>
      <c r="AR32" s="36"/>
      <c r="BE32" s="198"/>
    </row>
    <row r="33" spans="1:57" s="3" customFormat="1" ht="14.45" hidden="1" customHeight="1">
      <c r="B33" s="36"/>
      <c r="F33" s="26" t="s">
        <v>45</v>
      </c>
      <c r="L33" s="210">
        <v>0</v>
      </c>
      <c r="M33" s="209"/>
      <c r="N33" s="209"/>
      <c r="O33" s="209"/>
      <c r="P33" s="209"/>
      <c r="W33" s="208">
        <f>ROUND(BD94, 2)</f>
        <v>0</v>
      </c>
      <c r="X33" s="209"/>
      <c r="Y33" s="209"/>
      <c r="Z33" s="209"/>
      <c r="AA33" s="209"/>
      <c r="AB33" s="209"/>
      <c r="AC33" s="209"/>
      <c r="AD33" s="209"/>
      <c r="AE33" s="209"/>
      <c r="AK33" s="208">
        <v>0</v>
      </c>
      <c r="AL33" s="209"/>
      <c r="AM33" s="209"/>
      <c r="AN33" s="209"/>
      <c r="AO33" s="209"/>
      <c r="AR33" s="36"/>
      <c r="BE33" s="198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97"/>
    </row>
    <row r="35" spans="1:57" s="2" customFormat="1" ht="25.9" customHeight="1">
      <c r="A35" s="31"/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11" t="s">
        <v>48</v>
      </c>
      <c r="Y35" s="212"/>
      <c r="Z35" s="212"/>
      <c r="AA35" s="212"/>
      <c r="AB35" s="212"/>
      <c r="AC35" s="39"/>
      <c r="AD35" s="39"/>
      <c r="AE35" s="39"/>
      <c r="AF35" s="39"/>
      <c r="AG35" s="39"/>
      <c r="AH35" s="39"/>
      <c r="AI35" s="39"/>
      <c r="AJ35" s="39"/>
      <c r="AK35" s="213">
        <f>SUM(AK26:AK33)</f>
        <v>0</v>
      </c>
      <c r="AL35" s="212"/>
      <c r="AM35" s="212"/>
      <c r="AN35" s="212"/>
      <c r="AO35" s="214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49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50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 ht="12.75">
      <c r="A60" s="31"/>
      <c r="B60" s="32"/>
      <c r="C60" s="31"/>
      <c r="D60" s="44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51</v>
      </c>
      <c r="AI60" s="34"/>
      <c r="AJ60" s="34"/>
      <c r="AK60" s="34"/>
      <c r="AL60" s="34"/>
      <c r="AM60" s="44" t="s">
        <v>52</v>
      </c>
      <c r="AN60" s="34"/>
      <c r="AO60" s="34"/>
      <c r="AP60" s="31"/>
      <c r="AQ60" s="31"/>
      <c r="AR60" s="32"/>
      <c r="BE60" s="31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 ht="12.75">
      <c r="A64" s="31"/>
      <c r="B64" s="32"/>
      <c r="C64" s="31"/>
      <c r="D64" s="42" t="s">
        <v>53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54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 ht="12.75">
      <c r="A75" s="31"/>
      <c r="B75" s="32"/>
      <c r="C75" s="31"/>
      <c r="D75" s="44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51</v>
      </c>
      <c r="AI75" s="34"/>
      <c r="AJ75" s="34"/>
      <c r="AK75" s="34"/>
      <c r="AL75" s="34"/>
      <c r="AM75" s="44" t="s">
        <v>52</v>
      </c>
      <c r="AN75" s="34"/>
      <c r="AO75" s="34"/>
      <c r="AP75" s="31"/>
      <c r="AQ75" s="31"/>
      <c r="AR75" s="32"/>
      <c r="BE75" s="31"/>
    </row>
    <row r="76" spans="1:57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0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0" s="2" customFormat="1" ht="24.95" customHeight="1">
      <c r="A82" s="31"/>
      <c r="B82" s="32"/>
      <c r="C82" s="20" t="s">
        <v>55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0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0" s="4" customFormat="1" ht="12" customHeight="1">
      <c r="B84" s="50"/>
      <c r="C84" s="26" t="s">
        <v>12</v>
      </c>
      <c r="L84" s="4" t="str">
        <f>K5</f>
        <v>20210409</v>
      </c>
      <c r="AR84" s="50"/>
    </row>
    <row r="85" spans="1:90" s="5" customFormat="1" ht="36.950000000000003" customHeight="1">
      <c r="B85" s="51"/>
      <c r="C85" s="52" t="s">
        <v>15</v>
      </c>
      <c r="L85" s="215" t="str">
        <f>K6</f>
        <v>Stavebné úpravy špec.technic-učební- SOŠ technická Hlohovec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R85" s="51"/>
    </row>
    <row r="86" spans="1:90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0" s="2" customFormat="1" ht="12" customHeight="1">
      <c r="A87" s="31"/>
      <c r="B87" s="32"/>
      <c r="C87" s="26" t="s">
        <v>19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Hlohovec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21</v>
      </c>
      <c r="AJ87" s="31"/>
      <c r="AK87" s="31"/>
      <c r="AL87" s="31"/>
      <c r="AM87" s="217" t="str">
        <f>IF(AN8= "","",AN8)</f>
        <v>30. 4. 2021</v>
      </c>
      <c r="AN87" s="217"/>
      <c r="AO87" s="31"/>
      <c r="AP87" s="31"/>
      <c r="AQ87" s="31"/>
      <c r="AR87" s="32"/>
      <c r="BE87" s="31"/>
    </row>
    <row r="88" spans="1:90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0" s="2" customFormat="1" ht="15.2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SOŠ technická, Fr.Lipku 2422/5, Hlohovec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218" t="str">
        <f>IF(E17="","",E17)</f>
        <v>Ing.arch. Matej Dudon</v>
      </c>
      <c r="AN89" s="219"/>
      <c r="AO89" s="219"/>
      <c r="AP89" s="219"/>
      <c r="AQ89" s="31"/>
      <c r="AR89" s="32"/>
      <c r="AS89" s="220" t="s">
        <v>56</v>
      </c>
      <c r="AT89" s="221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0" s="2" customFormat="1" ht="15.2" customHeight="1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32</v>
      </c>
      <c r="AJ90" s="31"/>
      <c r="AK90" s="31"/>
      <c r="AL90" s="31"/>
      <c r="AM90" s="218" t="str">
        <f>IF(E20="","",E20)</f>
        <v>Ing. Natália Voltmannová</v>
      </c>
      <c r="AN90" s="219"/>
      <c r="AO90" s="219"/>
      <c r="AP90" s="219"/>
      <c r="AQ90" s="31"/>
      <c r="AR90" s="32"/>
      <c r="AS90" s="222"/>
      <c r="AT90" s="223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0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22"/>
      <c r="AT91" s="223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0" s="2" customFormat="1" ht="29.25" customHeight="1">
      <c r="A92" s="31"/>
      <c r="B92" s="32"/>
      <c r="C92" s="224" t="s">
        <v>57</v>
      </c>
      <c r="D92" s="225"/>
      <c r="E92" s="225"/>
      <c r="F92" s="225"/>
      <c r="G92" s="225"/>
      <c r="H92" s="59"/>
      <c r="I92" s="226" t="s">
        <v>58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7" t="s">
        <v>59</v>
      </c>
      <c r="AH92" s="225"/>
      <c r="AI92" s="225"/>
      <c r="AJ92" s="225"/>
      <c r="AK92" s="225"/>
      <c r="AL92" s="225"/>
      <c r="AM92" s="225"/>
      <c r="AN92" s="226" t="s">
        <v>60</v>
      </c>
      <c r="AO92" s="225"/>
      <c r="AP92" s="228"/>
      <c r="AQ92" s="60" t="s">
        <v>61</v>
      </c>
      <c r="AR92" s="32"/>
      <c r="AS92" s="61" t="s">
        <v>62</v>
      </c>
      <c r="AT92" s="62" t="s">
        <v>63</v>
      </c>
      <c r="AU92" s="62" t="s">
        <v>64</v>
      </c>
      <c r="AV92" s="62" t="s">
        <v>65</v>
      </c>
      <c r="AW92" s="62" t="s">
        <v>66</v>
      </c>
      <c r="AX92" s="62" t="s">
        <v>67</v>
      </c>
      <c r="AY92" s="62" t="s">
        <v>68</v>
      </c>
      <c r="AZ92" s="62" t="s">
        <v>69</v>
      </c>
      <c r="BA92" s="62" t="s">
        <v>70</v>
      </c>
      <c r="BB92" s="62" t="s">
        <v>71</v>
      </c>
      <c r="BC92" s="62" t="s">
        <v>72</v>
      </c>
      <c r="BD92" s="63" t="s">
        <v>73</v>
      </c>
      <c r="BE92" s="31"/>
    </row>
    <row r="93" spans="1:90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0" s="6" customFormat="1" ht="32.450000000000003" customHeight="1">
      <c r="B94" s="67"/>
      <c r="C94" s="68" t="s">
        <v>74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32">
        <f>ROUND(AG95,2)</f>
        <v>0</v>
      </c>
      <c r="AH94" s="232"/>
      <c r="AI94" s="232"/>
      <c r="AJ94" s="232"/>
      <c r="AK94" s="232"/>
      <c r="AL94" s="232"/>
      <c r="AM94" s="232"/>
      <c r="AN94" s="233">
        <f>SUM(AG94,AT94)</f>
        <v>0</v>
      </c>
      <c r="AO94" s="233"/>
      <c r="AP94" s="233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75</v>
      </c>
      <c r="BT94" s="76" t="s">
        <v>76</v>
      </c>
      <c r="BV94" s="76" t="s">
        <v>77</v>
      </c>
      <c r="BW94" s="76" t="s">
        <v>4</v>
      </c>
      <c r="BX94" s="76" t="s">
        <v>78</v>
      </c>
      <c r="CL94" s="76" t="s">
        <v>1</v>
      </c>
    </row>
    <row r="95" spans="1:90" s="7" customFormat="1" ht="24.75" customHeight="1">
      <c r="A95" s="77" t="s">
        <v>79</v>
      </c>
      <c r="B95" s="78"/>
      <c r="C95" s="79"/>
      <c r="D95" s="231" t="s">
        <v>13</v>
      </c>
      <c r="E95" s="231"/>
      <c r="F95" s="231"/>
      <c r="G95" s="231"/>
      <c r="H95" s="231"/>
      <c r="I95" s="80"/>
      <c r="J95" s="231" t="s">
        <v>16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29">
        <f>'20210409 - Stavebné úprav...'!J28</f>
        <v>0</v>
      </c>
      <c r="AH95" s="230"/>
      <c r="AI95" s="230"/>
      <c r="AJ95" s="230"/>
      <c r="AK95" s="230"/>
      <c r="AL95" s="230"/>
      <c r="AM95" s="230"/>
      <c r="AN95" s="229">
        <f>SUM(AG95,AT95)</f>
        <v>0</v>
      </c>
      <c r="AO95" s="230"/>
      <c r="AP95" s="230"/>
      <c r="AQ95" s="81" t="s">
        <v>80</v>
      </c>
      <c r="AR95" s="78"/>
      <c r="AS95" s="82">
        <v>0</v>
      </c>
      <c r="AT95" s="83">
        <f>ROUND(SUM(AV95:AW95),2)</f>
        <v>0</v>
      </c>
      <c r="AU95" s="84">
        <f>'20210409 - Stavebné úprav...'!P134</f>
        <v>0</v>
      </c>
      <c r="AV95" s="83">
        <f>'20210409 - Stavebné úprav...'!J31</f>
        <v>0</v>
      </c>
      <c r="AW95" s="83">
        <f>'20210409 - Stavebné úprav...'!J32</f>
        <v>0</v>
      </c>
      <c r="AX95" s="83">
        <f>'20210409 - Stavebné úprav...'!J33</f>
        <v>0</v>
      </c>
      <c r="AY95" s="83">
        <f>'20210409 - Stavebné úprav...'!J34</f>
        <v>0</v>
      </c>
      <c r="AZ95" s="83">
        <f>'20210409 - Stavebné úprav...'!F31</f>
        <v>0</v>
      </c>
      <c r="BA95" s="83">
        <f>'20210409 - Stavebné úprav...'!F32</f>
        <v>0</v>
      </c>
      <c r="BB95" s="83">
        <f>'20210409 - Stavebné úprav...'!F33</f>
        <v>0</v>
      </c>
      <c r="BC95" s="83">
        <f>'20210409 - Stavebné úprav...'!F34</f>
        <v>0</v>
      </c>
      <c r="BD95" s="85">
        <f>'20210409 - Stavebné úprav...'!F35</f>
        <v>0</v>
      </c>
      <c r="BT95" s="86" t="s">
        <v>81</v>
      </c>
      <c r="BU95" s="86" t="s">
        <v>82</v>
      </c>
      <c r="BV95" s="86" t="s">
        <v>77</v>
      </c>
      <c r="BW95" s="86" t="s">
        <v>4</v>
      </c>
      <c r="BX95" s="86" t="s">
        <v>78</v>
      </c>
      <c r="CL95" s="86" t="s">
        <v>1</v>
      </c>
    </row>
    <row r="96" spans="1:90" s="2" customFormat="1" ht="30" customHeight="1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10409 - Stavebné úpra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76"/>
  <sheetViews>
    <sheetView showGridLines="0" tabSelected="1" topLeftCell="A36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4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6" t="s">
        <v>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1:46" s="1" customFormat="1" ht="24.95" customHeight="1">
      <c r="B4" s="19"/>
      <c r="D4" s="20" t="s">
        <v>83</v>
      </c>
      <c r="L4" s="19"/>
      <c r="M4" s="87" t="s">
        <v>9</v>
      </c>
      <c r="AT4" s="16" t="s">
        <v>3</v>
      </c>
    </row>
    <row r="5" spans="1:46" s="1" customFormat="1" ht="6.95" customHeight="1">
      <c r="B5" s="19"/>
      <c r="L5" s="19"/>
    </row>
    <row r="6" spans="1:46" s="2" customFormat="1" ht="12" customHeight="1">
      <c r="A6" s="31"/>
      <c r="B6" s="32"/>
      <c r="C6" s="31"/>
      <c r="D6" s="26" t="s">
        <v>15</v>
      </c>
      <c r="E6" s="31"/>
      <c r="F6" s="31"/>
      <c r="G6" s="31"/>
      <c r="H6" s="31"/>
      <c r="I6" s="31"/>
      <c r="J6" s="31"/>
      <c r="K6" s="31"/>
      <c r="L6" s="4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2"/>
      <c r="C7" s="31"/>
      <c r="D7" s="31"/>
      <c r="E7" s="215" t="s">
        <v>16</v>
      </c>
      <c r="F7" s="235"/>
      <c r="G7" s="235"/>
      <c r="H7" s="235"/>
      <c r="I7" s="31"/>
      <c r="J7" s="31"/>
      <c r="K7" s="31"/>
      <c r="L7" s="4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2"/>
      <c r="C8" s="31"/>
      <c r="D8" s="31"/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2"/>
      <c r="C9" s="31"/>
      <c r="D9" s="26" t="s">
        <v>17</v>
      </c>
      <c r="E9" s="31"/>
      <c r="F9" s="24" t="s">
        <v>1</v>
      </c>
      <c r="G9" s="31"/>
      <c r="H9" s="31"/>
      <c r="I9" s="26" t="s">
        <v>18</v>
      </c>
      <c r="J9" s="24" t="s">
        <v>1</v>
      </c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6" t="s">
        <v>19</v>
      </c>
      <c r="E10" s="31"/>
      <c r="F10" s="24" t="s">
        <v>20</v>
      </c>
      <c r="G10" s="31"/>
      <c r="H10" s="31"/>
      <c r="I10" s="26" t="s">
        <v>21</v>
      </c>
      <c r="J10" s="54" t="str">
        <f>'Rekapitulácia stavby'!AN8</f>
        <v>30. 4. 2021</v>
      </c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2"/>
      <c r="C11" s="31"/>
      <c r="D11" s="31"/>
      <c r="E11" s="31"/>
      <c r="F11" s="31"/>
      <c r="G11" s="31"/>
      <c r="H11" s="31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23</v>
      </c>
      <c r="E12" s="31"/>
      <c r="F12" s="31"/>
      <c r="G12" s="31"/>
      <c r="H12" s="31"/>
      <c r="I12" s="26" t="s">
        <v>24</v>
      </c>
      <c r="J12" s="24" t="s">
        <v>1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2"/>
      <c r="C13" s="31"/>
      <c r="D13" s="31"/>
      <c r="E13" s="24" t="s">
        <v>25</v>
      </c>
      <c r="F13" s="31"/>
      <c r="G13" s="31"/>
      <c r="H13" s="31"/>
      <c r="I13" s="26" t="s">
        <v>26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2"/>
      <c r="C15" s="31"/>
      <c r="D15" s="26" t="s">
        <v>27</v>
      </c>
      <c r="E15" s="31"/>
      <c r="F15" s="31"/>
      <c r="G15" s="31"/>
      <c r="H15" s="31"/>
      <c r="I15" s="26" t="s">
        <v>24</v>
      </c>
      <c r="J15" s="27" t="str">
        <f>'Rekapitulácia stavby'!AN13</f>
        <v>Vyplň údaj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2"/>
      <c r="C16" s="31"/>
      <c r="D16" s="31"/>
      <c r="E16" s="236" t="str">
        <f>'Rekapitulácia stavby'!E14</f>
        <v>Vyplň údaj</v>
      </c>
      <c r="F16" s="199"/>
      <c r="G16" s="199"/>
      <c r="H16" s="199"/>
      <c r="I16" s="26" t="s">
        <v>26</v>
      </c>
      <c r="J16" s="27" t="str">
        <f>'Rekapitulácia stavby'!AN14</f>
        <v>Vyplň údaj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2"/>
      <c r="C18" s="31"/>
      <c r="D18" s="26" t="s">
        <v>29</v>
      </c>
      <c r="E18" s="31"/>
      <c r="F18" s="31"/>
      <c r="G18" s="31"/>
      <c r="H18" s="31"/>
      <c r="I18" s="26" t="s">
        <v>24</v>
      </c>
      <c r="J18" s="24" t="s">
        <v>1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2"/>
      <c r="C19" s="31"/>
      <c r="D19" s="31"/>
      <c r="E19" s="24" t="s">
        <v>30</v>
      </c>
      <c r="F19" s="31"/>
      <c r="G19" s="31"/>
      <c r="H19" s="31"/>
      <c r="I19" s="26" t="s">
        <v>26</v>
      </c>
      <c r="J19" s="24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2"/>
      <c r="C21" s="31"/>
      <c r="D21" s="26" t="s">
        <v>32</v>
      </c>
      <c r="E21" s="31"/>
      <c r="F21" s="31"/>
      <c r="G21" s="31"/>
      <c r="H21" s="31"/>
      <c r="I21" s="26" t="s">
        <v>24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2"/>
      <c r="C22" s="31"/>
      <c r="D22" s="31"/>
      <c r="E22" s="24" t="s">
        <v>33</v>
      </c>
      <c r="F22" s="31"/>
      <c r="G22" s="31"/>
      <c r="H22" s="31"/>
      <c r="I22" s="26" t="s">
        <v>26</v>
      </c>
      <c r="J22" s="24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2"/>
      <c r="C24" s="31"/>
      <c r="D24" s="26" t="s">
        <v>34</v>
      </c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71.25" customHeight="1">
      <c r="A25" s="88"/>
      <c r="B25" s="89"/>
      <c r="C25" s="88"/>
      <c r="D25" s="88"/>
      <c r="E25" s="204" t="s">
        <v>84</v>
      </c>
      <c r="F25" s="204"/>
      <c r="G25" s="204"/>
      <c r="H25" s="204"/>
      <c r="I25" s="88"/>
      <c r="J25" s="88"/>
      <c r="K25" s="88"/>
      <c r="L25" s="90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</row>
    <row r="26" spans="1:31" s="2" customFormat="1" ht="6.95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65"/>
      <c r="E27" s="65"/>
      <c r="F27" s="65"/>
      <c r="G27" s="65"/>
      <c r="H27" s="65"/>
      <c r="I27" s="65"/>
      <c r="J27" s="65"/>
      <c r="K27" s="65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2"/>
      <c r="C28" s="31"/>
      <c r="D28" s="91" t="s">
        <v>36</v>
      </c>
      <c r="E28" s="31"/>
      <c r="F28" s="31"/>
      <c r="G28" s="31"/>
      <c r="H28" s="31"/>
      <c r="I28" s="31"/>
      <c r="J28" s="70">
        <f>ROUND(J134, 2)</f>
        <v>0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31"/>
      <c r="E30" s="31"/>
      <c r="F30" s="35" t="s">
        <v>38</v>
      </c>
      <c r="G30" s="31"/>
      <c r="H30" s="31"/>
      <c r="I30" s="35" t="s">
        <v>37</v>
      </c>
      <c r="J30" s="35" t="s">
        <v>39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92" t="s">
        <v>40</v>
      </c>
      <c r="E31" s="26" t="s">
        <v>41</v>
      </c>
      <c r="F31" s="93">
        <f>ROUND((ROUND((SUM(BE134:BE364)),  2) + SUM(BE366:BE375)), 2)</f>
        <v>0</v>
      </c>
      <c r="G31" s="31"/>
      <c r="H31" s="31"/>
      <c r="I31" s="94">
        <v>0.2</v>
      </c>
      <c r="J31" s="93">
        <f>ROUND((ROUND(((SUM(BE134:BE364))*I31),  2) + (SUM(BE366:BE375)*I31)), 2)</f>
        <v>0</v>
      </c>
      <c r="K31" s="31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26" t="s">
        <v>42</v>
      </c>
      <c r="F32" s="93">
        <f>ROUND((ROUND((SUM(BF134:BF364)),  2) + SUM(BF366:BF375)), 2)</f>
        <v>0</v>
      </c>
      <c r="G32" s="31"/>
      <c r="H32" s="31"/>
      <c r="I32" s="94">
        <v>0.2</v>
      </c>
      <c r="J32" s="93">
        <f>ROUND((ROUND(((SUM(BF134:BF364))*I32),  2) + (SUM(BF366:BF375)*I32)),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31"/>
      <c r="E33" s="26" t="s">
        <v>43</v>
      </c>
      <c r="F33" s="93">
        <f>ROUND((ROUND((SUM(BG134:BG364)),  2) + SUM(BG366:BG375)), 2)</f>
        <v>0</v>
      </c>
      <c r="G33" s="31"/>
      <c r="H33" s="31"/>
      <c r="I33" s="94">
        <v>0.2</v>
      </c>
      <c r="J33" s="93">
        <f>0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26" t="s">
        <v>44</v>
      </c>
      <c r="F34" s="93">
        <f>ROUND((ROUND((SUM(BH134:BH364)),  2) + SUM(BH366:BH375)), 2)</f>
        <v>0</v>
      </c>
      <c r="G34" s="31"/>
      <c r="H34" s="31"/>
      <c r="I34" s="94">
        <v>0.2</v>
      </c>
      <c r="J34" s="93">
        <f>0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3">
        <f>ROUND((ROUND((SUM(BI134:BI364)),  2) + SUM(BI366:BI375)), 2)</f>
        <v>0</v>
      </c>
      <c r="G35" s="31"/>
      <c r="H35" s="31"/>
      <c r="I35" s="94">
        <v>0</v>
      </c>
      <c r="J35" s="93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2"/>
      <c r="C37" s="95"/>
      <c r="D37" s="96" t="s">
        <v>46</v>
      </c>
      <c r="E37" s="59"/>
      <c r="F37" s="59"/>
      <c r="G37" s="97" t="s">
        <v>47</v>
      </c>
      <c r="H37" s="98" t="s">
        <v>48</v>
      </c>
      <c r="I37" s="59"/>
      <c r="J37" s="99">
        <f>SUM(J28:J35)</f>
        <v>0</v>
      </c>
      <c r="K37" s="100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1"/>
      <c r="B61" s="32"/>
      <c r="C61" s="31"/>
      <c r="D61" s="44" t="s">
        <v>51</v>
      </c>
      <c r="E61" s="34"/>
      <c r="F61" s="101" t="s">
        <v>52</v>
      </c>
      <c r="G61" s="44" t="s">
        <v>51</v>
      </c>
      <c r="H61" s="34"/>
      <c r="I61" s="34"/>
      <c r="J61" s="102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1"/>
      <c r="B76" s="32"/>
      <c r="C76" s="31"/>
      <c r="D76" s="44" t="s">
        <v>51</v>
      </c>
      <c r="E76" s="34"/>
      <c r="F76" s="101" t="s">
        <v>52</v>
      </c>
      <c r="G76" s="44" t="s">
        <v>51</v>
      </c>
      <c r="H76" s="34"/>
      <c r="I76" s="34"/>
      <c r="J76" s="102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85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15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1"/>
      <c r="D85" s="31"/>
      <c r="E85" s="215" t="str">
        <f>E7</f>
        <v>Stavebné úpravy špec.technic-učební- SOŠ technická Hlohovec</v>
      </c>
      <c r="F85" s="235"/>
      <c r="G85" s="235"/>
      <c r="H85" s="235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hidden="1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hidden="1" customHeight="1">
      <c r="A87" s="31"/>
      <c r="B87" s="32"/>
      <c r="C87" s="26" t="s">
        <v>19</v>
      </c>
      <c r="D87" s="31"/>
      <c r="E87" s="31"/>
      <c r="F87" s="24" t="str">
        <f>F10</f>
        <v>Hlohovec</v>
      </c>
      <c r="G87" s="31"/>
      <c r="H87" s="31"/>
      <c r="I87" s="26" t="s">
        <v>21</v>
      </c>
      <c r="J87" s="54" t="str">
        <f>IF(J10="","",J10)</f>
        <v>30. 4. 2021</v>
      </c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hidden="1" customHeight="1">
      <c r="A89" s="31"/>
      <c r="B89" s="32"/>
      <c r="C89" s="26" t="s">
        <v>23</v>
      </c>
      <c r="D89" s="31"/>
      <c r="E89" s="31"/>
      <c r="F89" s="24" t="str">
        <f>E13</f>
        <v>SOŠ technická, Fr.Lipku 2422/5, Hlohovec</v>
      </c>
      <c r="G89" s="31"/>
      <c r="H89" s="31"/>
      <c r="I89" s="26" t="s">
        <v>29</v>
      </c>
      <c r="J89" s="29" t="str">
        <f>E19</f>
        <v>Ing.arch. Matej Dudon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25.7" hidden="1" customHeight="1">
      <c r="A90" s="31"/>
      <c r="B90" s="32"/>
      <c r="C90" s="26" t="s">
        <v>27</v>
      </c>
      <c r="D90" s="31"/>
      <c r="E90" s="31"/>
      <c r="F90" s="24" t="str">
        <f>IF(E16="","",E16)</f>
        <v>Vyplň údaj</v>
      </c>
      <c r="G90" s="31"/>
      <c r="H90" s="31"/>
      <c r="I90" s="26" t="s">
        <v>32</v>
      </c>
      <c r="J90" s="29" t="str">
        <f>E22</f>
        <v>Ing. Natália Voltmannová</v>
      </c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hidden="1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hidden="1" customHeight="1">
      <c r="A92" s="31"/>
      <c r="B92" s="32"/>
      <c r="C92" s="103" t="s">
        <v>86</v>
      </c>
      <c r="D92" s="95"/>
      <c r="E92" s="95"/>
      <c r="F92" s="95"/>
      <c r="G92" s="95"/>
      <c r="H92" s="95"/>
      <c r="I92" s="95"/>
      <c r="J92" s="104" t="s">
        <v>87</v>
      </c>
      <c r="K92" s="95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hidden="1" customHeight="1">
      <c r="A94" s="31"/>
      <c r="B94" s="32"/>
      <c r="C94" s="105" t="s">
        <v>88</v>
      </c>
      <c r="D94" s="31"/>
      <c r="E94" s="31"/>
      <c r="F94" s="31"/>
      <c r="G94" s="31"/>
      <c r="H94" s="31"/>
      <c r="I94" s="31"/>
      <c r="J94" s="70">
        <f>J134</f>
        <v>0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6" t="s">
        <v>89</v>
      </c>
    </row>
    <row r="95" spans="1:47" s="9" customFormat="1" ht="24.95" hidden="1" customHeight="1">
      <c r="B95" s="106"/>
      <c r="D95" s="107" t="s">
        <v>90</v>
      </c>
      <c r="E95" s="108"/>
      <c r="F95" s="108"/>
      <c r="G95" s="108"/>
      <c r="H95" s="108"/>
      <c r="I95" s="108"/>
      <c r="J95" s="109">
        <f>J135</f>
        <v>0</v>
      </c>
      <c r="L95" s="106"/>
    </row>
    <row r="96" spans="1:47" s="10" customFormat="1" ht="19.899999999999999" hidden="1" customHeight="1">
      <c r="B96" s="110"/>
      <c r="D96" s="111" t="s">
        <v>91</v>
      </c>
      <c r="E96" s="112"/>
      <c r="F96" s="112"/>
      <c r="G96" s="112"/>
      <c r="H96" s="112"/>
      <c r="I96" s="112"/>
      <c r="J96" s="113">
        <f>J136</f>
        <v>0</v>
      </c>
      <c r="L96" s="110"/>
    </row>
    <row r="97" spans="2:12" s="10" customFormat="1" ht="19.899999999999999" hidden="1" customHeight="1">
      <c r="B97" s="110"/>
      <c r="D97" s="111" t="s">
        <v>92</v>
      </c>
      <c r="E97" s="112"/>
      <c r="F97" s="112"/>
      <c r="G97" s="112"/>
      <c r="H97" s="112"/>
      <c r="I97" s="112"/>
      <c r="J97" s="113">
        <f>J141</f>
        <v>0</v>
      </c>
      <c r="L97" s="110"/>
    </row>
    <row r="98" spans="2:12" s="10" customFormat="1" ht="19.899999999999999" hidden="1" customHeight="1">
      <c r="B98" s="110"/>
      <c r="D98" s="111" t="s">
        <v>93</v>
      </c>
      <c r="E98" s="112"/>
      <c r="F98" s="112"/>
      <c r="G98" s="112"/>
      <c r="H98" s="112"/>
      <c r="I98" s="112"/>
      <c r="J98" s="113">
        <f>J146</f>
        <v>0</v>
      </c>
      <c r="L98" s="110"/>
    </row>
    <row r="99" spans="2:12" s="10" customFormat="1" ht="19.899999999999999" hidden="1" customHeight="1">
      <c r="B99" s="110"/>
      <c r="D99" s="111" t="s">
        <v>94</v>
      </c>
      <c r="E99" s="112"/>
      <c r="F99" s="112"/>
      <c r="G99" s="112"/>
      <c r="H99" s="112"/>
      <c r="I99" s="112"/>
      <c r="J99" s="113">
        <f>J151</f>
        <v>0</v>
      </c>
      <c r="L99" s="110"/>
    </row>
    <row r="100" spans="2:12" s="10" customFormat="1" ht="19.899999999999999" hidden="1" customHeight="1">
      <c r="B100" s="110"/>
      <c r="D100" s="111" t="s">
        <v>95</v>
      </c>
      <c r="E100" s="112"/>
      <c r="F100" s="112"/>
      <c r="G100" s="112"/>
      <c r="H100" s="112"/>
      <c r="I100" s="112"/>
      <c r="J100" s="113">
        <f>J168</f>
        <v>0</v>
      </c>
      <c r="L100" s="110"/>
    </row>
    <row r="101" spans="2:12" s="10" customFormat="1" ht="19.899999999999999" hidden="1" customHeight="1">
      <c r="B101" s="110"/>
      <c r="D101" s="111" t="s">
        <v>96</v>
      </c>
      <c r="E101" s="112"/>
      <c r="F101" s="112"/>
      <c r="G101" s="112"/>
      <c r="H101" s="112"/>
      <c r="I101" s="112"/>
      <c r="J101" s="113">
        <f>J201</f>
        <v>0</v>
      </c>
      <c r="L101" s="110"/>
    </row>
    <row r="102" spans="2:12" s="9" customFormat="1" ht="24.95" hidden="1" customHeight="1">
      <c r="B102" s="106"/>
      <c r="D102" s="107" t="s">
        <v>97</v>
      </c>
      <c r="E102" s="108"/>
      <c r="F102" s="108"/>
      <c r="G102" s="108"/>
      <c r="H102" s="108"/>
      <c r="I102" s="108"/>
      <c r="J102" s="109">
        <f>J203</f>
        <v>0</v>
      </c>
      <c r="L102" s="106"/>
    </row>
    <row r="103" spans="2:12" s="10" customFormat="1" ht="19.899999999999999" hidden="1" customHeight="1">
      <c r="B103" s="110"/>
      <c r="D103" s="111" t="s">
        <v>98</v>
      </c>
      <c r="E103" s="112"/>
      <c r="F103" s="112"/>
      <c r="G103" s="112"/>
      <c r="H103" s="112"/>
      <c r="I103" s="112"/>
      <c r="J103" s="113">
        <f>J204</f>
        <v>0</v>
      </c>
      <c r="L103" s="110"/>
    </row>
    <row r="104" spans="2:12" s="10" customFormat="1" ht="19.899999999999999" hidden="1" customHeight="1">
      <c r="B104" s="110"/>
      <c r="D104" s="111" t="s">
        <v>99</v>
      </c>
      <c r="E104" s="112"/>
      <c r="F104" s="112"/>
      <c r="G104" s="112"/>
      <c r="H104" s="112"/>
      <c r="I104" s="112"/>
      <c r="J104" s="113">
        <f>J211</f>
        <v>0</v>
      </c>
      <c r="L104" s="110"/>
    </row>
    <row r="105" spans="2:12" s="10" customFormat="1" ht="19.899999999999999" hidden="1" customHeight="1">
      <c r="B105" s="110"/>
      <c r="D105" s="111" t="s">
        <v>100</v>
      </c>
      <c r="E105" s="112"/>
      <c r="F105" s="112"/>
      <c r="G105" s="112"/>
      <c r="H105" s="112"/>
      <c r="I105" s="112"/>
      <c r="J105" s="113">
        <f>J218</f>
        <v>0</v>
      </c>
      <c r="L105" s="110"/>
    </row>
    <row r="106" spans="2:12" s="10" customFormat="1" ht="19.899999999999999" hidden="1" customHeight="1">
      <c r="B106" s="110"/>
      <c r="D106" s="111" t="s">
        <v>101</v>
      </c>
      <c r="E106" s="112"/>
      <c r="F106" s="112"/>
      <c r="G106" s="112"/>
      <c r="H106" s="112"/>
      <c r="I106" s="112"/>
      <c r="J106" s="113">
        <f>J224</f>
        <v>0</v>
      </c>
      <c r="L106" s="110"/>
    </row>
    <row r="107" spans="2:12" s="10" customFormat="1" ht="19.899999999999999" hidden="1" customHeight="1">
      <c r="B107" s="110"/>
      <c r="D107" s="111" t="s">
        <v>102</v>
      </c>
      <c r="E107" s="112"/>
      <c r="F107" s="112"/>
      <c r="G107" s="112"/>
      <c r="H107" s="112"/>
      <c r="I107" s="112"/>
      <c r="J107" s="113">
        <f>J248</f>
        <v>0</v>
      </c>
      <c r="L107" s="110"/>
    </row>
    <row r="108" spans="2:12" s="10" customFormat="1" ht="19.899999999999999" hidden="1" customHeight="1">
      <c r="B108" s="110"/>
      <c r="D108" s="111" t="s">
        <v>103</v>
      </c>
      <c r="E108" s="112"/>
      <c r="F108" s="112"/>
      <c r="G108" s="112"/>
      <c r="H108" s="112"/>
      <c r="I108" s="112"/>
      <c r="J108" s="113">
        <f>J263</f>
        <v>0</v>
      </c>
      <c r="L108" s="110"/>
    </row>
    <row r="109" spans="2:12" s="10" customFormat="1" ht="19.899999999999999" hidden="1" customHeight="1">
      <c r="B109" s="110"/>
      <c r="D109" s="111" t="s">
        <v>104</v>
      </c>
      <c r="E109" s="112"/>
      <c r="F109" s="112"/>
      <c r="G109" s="112"/>
      <c r="H109" s="112"/>
      <c r="I109" s="112"/>
      <c r="J109" s="113">
        <f>J266</f>
        <v>0</v>
      </c>
      <c r="L109" s="110"/>
    </row>
    <row r="110" spans="2:12" s="10" customFormat="1" ht="19.899999999999999" hidden="1" customHeight="1">
      <c r="B110" s="110"/>
      <c r="D110" s="111" t="s">
        <v>105</v>
      </c>
      <c r="E110" s="112"/>
      <c r="F110" s="112"/>
      <c r="G110" s="112"/>
      <c r="H110" s="112"/>
      <c r="I110" s="112"/>
      <c r="J110" s="113">
        <f>J272</f>
        <v>0</v>
      </c>
      <c r="L110" s="110"/>
    </row>
    <row r="111" spans="2:12" s="10" customFormat="1" ht="19.899999999999999" hidden="1" customHeight="1">
      <c r="B111" s="110"/>
      <c r="D111" s="111" t="s">
        <v>106</v>
      </c>
      <c r="E111" s="112"/>
      <c r="F111" s="112"/>
      <c r="G111" s="112"/>
      <c r="H111" s="112"/>
      <c r="I111" s="112"/>
      <c r="J111" s="113">
        <f>J299</f>
        <v>0</v>
      </c>
      <c r="L111" s="110"/>
    </row>
    <row r="112" spans="2:12" s="10" customFormat="1" ht="19.899999999999999" hidden="1" customHeight="1">
      <c r="B112" s="110"/>
      <c r="D112" s="111" t="s">
        <v>107</v>
      </c>
      <c r="E112" s="112"/>
      <c r="F112" s="112"/>
      <c r="G112" s="112"/>
      <c r="H112" s="112"/>
      <c r="I112" s="112"/>
      <c r="J112" s="113">
        <f>J305</f>
        <v>0</v>
      </c>
      <c r="L112" s="110"/>
    </row>
    <row r="113" spans="1:31" s="10" customFormat="1" ht="19.899999999999999" hidden="1" customHeight="1">
      <c r="B113" s="110"/>
      <c r="D113" s="111" t="s">
        <v>108</v>
      </c>
      <c r="E113" s="112"/>
      <c r="F113" s="112"/>
      <c r="G113" s="112"/>
      <c r="H113" s="112"/>
      <c r="I113" s="112"/>
      <c r="J113" s="113">
        <f>J319</f>
        <v>0</v>
      </c>
      <c r="L113" s="110"/>
    </row>
    <row r="114" spans="1:31" s="10" customFormat="1" ht="19.899999999999999" hidden="1" customHeight="1">
      <c r="B114" s="110"/>
      <c r="D114" s="111" t="s">
        <v>109</v>
      </c>
      <c r="E114" s="112"/>
      <c r="F114" s="112"/>
      <c r="G114" s="112"/>
      <c r="H114" s="112"/>
      <c r="I114" s="112"/>
      <c r="J114" s="113">
        <f>J352</f>
        <v>0</v>
      </c>
      <c r="L114" s="110"/>
    </row>
    <row r="115" spans="1:31" s="10" customFormat="1" ht="19.899999999999999" hidden="1" customHeight="1">
      <c r="B115" s="110"/>
      <c r="D115" s="111" t="s">
        <v>110</v>
      </c>
      <c r="E115" s="112"/>
      <c r="F115" s="112"/>
      <c r="G115" s="112"/>
      <c r="H115" s="112"/>
      <c r="I115" s="112"/>
      <c r="J115" s="113">
        <f>J360</f>
        <v>0</v>
      </c>
      <c r="L115" s="110"/>
    </row>
    <row r="116" spans="1:31" s="9" customFormat="1" ht="21.75" hidden="1" customHeight="1">
      <c r="B116" s="106"/>
      <c r="D116" s="114" t="s">
        <v>111</v>
      </c>
      <c r="J116" s="115">
        <f>J365</f>
        <v>0</v>
      </c>
      <c r="L116" s="106"/>
    </row>
    <row r="117" spans="1:31" s="2" customFormat="1" ht="21.75" hidden="1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6.95" hidden="1" customHeight="1">
      <c r="A118" s="31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ht="11.25" hidden="1"/>
    <row r="120" spans="1:31" ht="11.25" hidden="1"/>
    <row r="121" spans="1:31" ht="11.25" hidden="1"/>
    <row r="122" spans="1:31" s="2" customFormat="1" ht="6.95" customHeight="1">
      <c r="A122" s="31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24.95" customHeight="1">
      <c r="A123" s="31"/>
      <c r="B123" s="32"/>
      <c r="C123" s="20" t="s">
        <v>112</v>
      </c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>
      <c r="A125" s="31"/>
      <c r="B125" s="32"/>
      <c r="C125" s="26" t="s">
        <v>15</v>
      </c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6.5" customHeight="1">
      <c r="A126" s="31"/>
      <c r="B126" s="32"/>
      <c r="C126" s="31"/>
      <c r="D126" s="31"/>
      <c r="E126" s="215" t="str">
        <f>E7</f>
        <v>Stavebné úpravy špec.technic-učební- SOŠ technická Hlohovec</v>
      </c>
      <c r="F126" s="235"/>
      <c r="G126" s="235"/>
      <c r="H126" s="235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6.95" customHeight="1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2" customHeight="1">
      <c r="A128" s="31"/>
      <c r="B128" s="32"/>
      <c r="C128" s="26" t="s">
        <v>19</v>
      </c>
      <c r="D128" s="31"/>
      <c r="E128" s="31"/>
      <c r="F128" s="24" t="str">
        <f>F10</f>
        <v>Hlohovec</v>
      </c>
      <c r="G128" s="31"/>
      <c r="H128" s="31"/>
      <c r="I128" s="26" t="s">
        <v>21</v>
      </c>
      <c r="J128" s="54" t="str">
        <f>IF(J10="","",J10)</f>
        <v>30. 4. 2021</v>
      </c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6.95" customHeight="1">
      <c r="A129" s="31"/>
      <c r="B129" s="32"/>
      <c r="C129" s="31"/>
      <c r="D129" s="31"/>
      <c r="E129" s="31"/>
      <c r="F129" s="31"/>
      <c r="G129" s="31"/>
      <c r="H129" s="31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5.2" customHeight="1">
      <c r="A130" s="31"/>
      <c r="B130" s="32"/>
      <c r="C130" s="26" t="s">
        <v>23</v>
      </c>
      <c r="D130" s="31"/>
      <c r="E130" s="31"/>
      <c r="F130" s="24" t="str">
        <f>E13</f>
        <v>SOŠ technická, Fr.Lipku 2422/5, Hlohovec</v>
      </c>
      <c r="G130" s="31"/>
      <c r="H130" s="31"/>
      <c r="I130" s="26" t="s">
        <v>29</v>
      </c>
      <c r="J130" s="29" t="str">
        <f>E19</f>
        <v>Ing.arch. Matej Dudon</v>
      </c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25.7" customHeight="1">
      <c r="A131" s="31"/>
      <c r="B131" s="32"/>
      <c r="C131" s="26" t="s">
        <v>27</v>
      </c>
      <c r="D131" s="31"/>
      <c r="E131" s="31"/>
      <c r="F131" s="24" t="str">
        <f>IF(E16="","",E16)</f>
        <v>Vyplň údaj</v>
      </c>
      <c r="G131" s="31"/>
      <c r="H131" s="31"/>
      <c r="I131" s="26" t="s">
        <v>32</v>
      </c>
      <c r="J131" s="29" t="str">
        <f>E22</f>
        <v>Ing. Natália Voltmannová</v>
      </c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0.35" customHeight="1">
      <c r="A132" s="31"/>
      <c r="B132" s="32"/>
      <c r="C132" s="31"/>
      <c r="D132" s="31"/>
      <c r="E132" s="31"/>
      <c r="F132" s="31"/>
      <c r="G132" s="31"/>
      <c r="H132" s="31"/>
      <c r="I132" s="31"/>
      <c r="J132" s="31"/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11" customFormat="1" ht="29.25" customHeight="1">
      <c r="A133" s="116"/>
      <c r="B133" s="117"/>
      <c r="C133" s="118" t="s">
        <v>113</v>
      </c>
      <c r="D133" s="119" t="s">
        <v>61</v>
      </c>
      <c r="E133" s="119" t="s">
        <v>57</v>
      </c>
      <c r="F133" s="119" t="s">
        <v>58</v>
      </c>
      <c r="G133" s="119" t="s">
        <v>114</v>
      </c>
      <c r="H133" s="119" t="s">
        <v>115</v>
      </c>
      <c r="I133" s="119" t="s">
        <v>116</v>
      </c>
      <c r="J133" s="120" t="s">
        <v>87</v>
      </c>
      <c r="K133" s="121" t="s">
        <v>117</v>
      </c>
      <c r="L133" s="122"/>
      <c r="M133" s="61" t="s">
        <v>1</v>
      </c>
      <c r="N133" s="62" t="s">
        <v>40</v>
      </c>
      <c r="O133" s="62" t="s">
        <v>118</v>
      </c>
      <c r="P133" s="62" t="s">
        <v>119</v>
      </c>
      <c r="Q133" s="62" t="s">
        <v>120</v>
      </c>
      <c r="R133" s="62" t="s">
        <v>121</v>
      </c>
      <c r="S133" s="62" t="s">
        <v>122</v>
      </c>
      <c r="T133" s="63" t="s">
        <v>123</v>
      </c>
      <c r="U133" s="116"/>
      <c r="V133" s="116"/>
      <c r="W133" s="116"/>
      <c r="X133" s="116"/>
      <c r="Y133" s="116"/>
      <c r="Z133" s="116"/>
      <c r="AA133" s="116"/>
      <c r="AB133" s="116"/>
      <c r="AC133" s="116"/>
      <c r="AD133" s="116"/>
      <c r="AE133" s="116"/>
    </row>
    <row r="134" spans="1:65" s="2" customFormat="1" ht="22.9" customHeight="1">
      <c r="A134" s="31"/>
      <c r="B134" s="32"/>
      <c r="C134" s="68" t="s">
        <v>88</v>
      </c>
      <c r="D134" s="31"/>
      <c r="E134" s="31"/>
      <c r="F134" s="31"/>
      <c r="G134" s="31"/>
      <c r="H134" s="31"/>
      <c r="I134" s="31"/>
      <c r="J134" s="123">
        <f>BK134</f>
        <v>0</v>
      </c>
      <c r="K134" s="31"/>
      <c r="L134" s="32"/>
      <c r="M134" s="64"/>
      <c r="N134" s="55"/>
      <c r="O134" s="65"/>
      <c r="P134" s="124">
        <f>P135+P203+P365</f>
        <v>0</v>
      </c>
      <c r="Q134" s="65"/>
      <c r="R134" s="124">
        <f>R135+R203+R365</f>
        <v>28.767279930200004</v>
      </c>
      <c r="S134" s="65"/>
      <c r="T134" s="125">
        <f>T135+T203+T365</f>
        <v>13.172285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75</v>
      </c>
      <c r="AU134" s="16" t="s">
        <v>89</v>
      </c>
      <c r="BK134" s="126">
        <f>BK135+BK203+BK365</f>
        <v>0</v>
      </c>
    </row>
    <row r="135" spans="1:65" s="12" customFormat="1" ht="25.9" customHeight="1">
      <c r="B135" s="127"/>
      <c r="D135" s="128" t="s">
        <v>75</v>
      </c>
      <c r="E135" s="129" t="s">
        <v>124</v>
      </c>
      <c r="F135" s="129" t="s">
        <v>125</v>
      </c>
      <c r="I135" s="130"/>
      <c r="J135" s="115">
        <f>BK135</f>
        <v>0</v>
      </c>
      <c r="L135" s="127"/>
      <c r="M135" s="131"/>
      <c r="N135" s="132"/>
      <c r="O135" s="132"/>
      <c r="P135" s="133">
        <f>P136+P141+P146+P151+P168+P201</f>
        <v>0</v>
      </c>
      <c r="Q135" s="132"/>
      <c r="R135" s="133">
        <f>R136+R141+R146+R151+R168+R201</f>
        <v>23.067092480000003</v>
      </c>
      <c r="S135" s="132"/>
      <c r="T135" s="134">
        <f>T136+T141+T146+T151+T168+T201</f>
        <v>13.024135000000001</v>
      </c>
      <c r="AR135" s="128" t="s">
        <v>81</v>
      </c>
      <c r="AT135" s="135" t="s">
        <v>75</v>
      </c>
      <c r="AU135" s="135" t="s">
        <v>76</v>
      </c>
      <c r="AY135" s="128" t="s">
        <v>126</v>
      </c>
      <c r="BK135" s="136">
        <f>BK136+BK141+BK146+BK151+BK168+BK201</f>
        <v>0</v>
      </c>
    </row>
    <row r="136" spans="1:65" s="12" customFormat="1" ht="22.9" customHeight="1">
      <c r="B136" s="127"/>
      <c r="D136" s="128" t="s">
        <v>75</v>
      </c>
      <c r="E136" s="137" t="s">
        <v>81</v>
      </c>
      <c r="F136" s="137" t="s">
        <v>127</v>
      </c>
      <c r="I136" s="130"/>
      <c r="J136" s="138">
        <f>BK136</f>
        <v>0</v>
      </c>
      <c r="L136" s="127"/>
      <c r="M136" s="131"/>
      <c r="N136" s="132"/>
      <c r="O136" s="132"/>
      <c r="P136" s="133">
        <f>SUM(P137:P140)</f>
        <v>0</v>
      </c>
      <c r="Q136" s="132"/>
      <c r="R136" s="133">
        <f>SUM(R137:R140)</f>
        <v>0</v>
      </c>
      <c r="S136" s="132"/>
      <c r="T136" s="134">
        <f>SUM(T137:T140)</f>
        <v>8.5850000000000009</v>
      </c>
      <c r="AR136" s="128" t="s">
        <v>81</v>
      </c>
      <c r="AT136" s="135" t="s">
        <v>75</v>
      </c>
      <c r="AU136" s="135" t="s">
        <v>81</v>
      </c>
      <c r="AY136" s="128" t="s">
        <v>126</v>
      </c>
      <c r="BK136" s="136">
        <f>SUM(BK137:BK140)</f>
        <v>0</v>
      </c>
    </row>
    <row r="137" spans="1:65" s="2" customFormat="1" ht="24.2" customHeight="1">
      <c r="A137" s="31"/>
      <c r="B137" s="139"/>
      <c r="C137" s="140" t="s">
        <v>81</v>
      </c>
      <c r="D137" s="140" t="s">
        <v>128</v>
      </c>
      <c r="E137" s="141" t="s">
        <v>129</v>
      </c>
      <c r="F137" s="142" t="s">
        <v>130</v>
      </c>
      <c r="G137" s="143" t="s">
        <v>131</v>
      </c>
      <c r="H137" s="144">
        <v>10</v>
      </c>
      <c r="I137" s="145"/>
      <c r="J137" s="146">
        <f>ROUND(I137*H137,2)</f>
        <v>0</v>
      </c>
      <c r="K137" s="147"/>
      <c r="L137" s="32"/>
      <c r="M137" s="148" t="s">
        <v>1</v>
      </c>
      <c r="N137" s="149" t="s">
        <v>42</v>
      </c>
      <c r="O137" s="57"/>
      <c r="P137" s="150">
        <f>O137*H137</f>
        <v>0</v>
      </c>
      <c r="Q137" s="150">
        <v>0</v>
      </c>
      <c r="R137" s="150">
        <f>Q137*H137</f>
        <v>0</v>
      </c>
      <c r="S137" s="150">
        <v>0.22500000000000001</v>
      </c>
      <c r="T137" s="151">
        <f>S137*H137</f>
        <v>2.25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2" t="s">
        <v>132</v>
      </c>
      <c r="AT137" s="152" t="s">
        <v>128</v>
      </c>
      <c r="AU137" s="152" t="s">
        <v>133</v>
      </c>
      <c r="AY137" s="16" t="s">
        <v>126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6" t="s">
        <v>133</v>
      </c>
      <c r="BK137" s="153">
        <f>ROUND(I137*H137,2)</f>
        <v>0</v>
      </c>
      <c r="BL137" s="16" t="s">
        <v>132</v>
      </c>
      <c r="BM137" s="152" t="s">
        <v>134</v>
      </c>
    </row>
    <row r="138" spans="1:65" s="13" customFormat="1" ht="11.25">
      <c r="B138" s="154"/>
      <c r="D138" s="155" t="s">
        <v>135</v>
      </c>
      <c r="E138" s="156" t="s">
        <v>1</v>
      </c>
      <c r="F138" s="157" t="s">
        <v>136</v>
      </c>
      <c r="H138" s="158">
        <v>10</v>
      </c>
      <c r="I138" s="159"/>
      <c r="L138" s="154"/>
      <c r="M138" s="160"/>
      <c r="N138" s="161"/>
      <c r="O138" s="161"/>
      <c r="P138" s="161"/>
      <c r="Q138" s="161"/>
      <c r="R138" s="161"/>
      <c r="S138" s="161"/>
      <c r="T138" s="162"/>
      <c r="AT138" s="156" t="s">
        <v>135</v>
      </c>
      <c r="AU138" s="156" t="s">
        <v>133</v>
      </c>
      <c r="AV138" s="13" t="s">
        <v>133</v>
      </c>
      <c r="AW138" s="13" t="s">
        <v>31</v>
      </c>
      <c r="AX138" s="13" t="s">
        <v>81</v>
      </c>
      <c r="AY138" s="156" t="s">
        <v>126</v>
      </c>
    </row>
    <row r="139" spans="1:65" s="2" customFormat="1" ht="24.2" customHeight="1">
      <c r="A139" s="31"/>
      <c r="B139" s="139"/>
      <c r="C139" s="140" t="s">
        <v>133</v>
      </c>
      <c r="D139" s="140" t="s">
        <v>128</v>
      </c>
      <c r="E139" s="141" t="s">
        <v>137</v>
      </c>
      <c r="F139" s="142" t="s">
        <v>138</v>
      </c>
      <c r="G139" s="143" t="s">
        <v>131</v>
      </c>
      <c r="H139" s="144">
        <v>35</v>
      </c>
      <c r="I139" s="145"/>
      <c r="J139" s="146">
        <f>ROUND(I139*H139,2)</f>
        <v>0</v>
      </c>
      <c r="K139" s="147"/>
      <c r="L139" s="32"/>
      <c r="M139" s="148" t="s">
        <v>1</v>
      </c>
      <c r="N139" s="149" t="s">
        <v>42</v>
      </c>
      <c r="O139" s="57"/>
      <c r="P139" s="150">
        <f>O139*H139</f>
        <v>0</v>
      </c>
      <c r="Q139" s="150">
        <v>0</v>
      </c>
      <c r="R139" s="150">
        <f>Q139*H139</f>
        <v>0</v>
      </c>
      <c r="S139" s="150">
        <v>0.18099999999999999</v>
      </c>
      <c r="T139" s="151">
        <f>S139*H139</f>
        <v>6.335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2" t="s">
        <v>132</v>
      </c>
      <c r="AT139" s="152" t="s">
        <v>128</v>
      </c>
      <c r="AU139" s="152" t="s">
        <v>133</v>
      </c>
      <c r="AY139" s="16" t="s">
        <v>126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6" t="s">
        <v>133</v>
      </c>
      <c r="BK139" s="153">
        <f>ROUND(I139*H139,2)</f>
        <v>0</v>
      </c>
      <c r="BL139" s="16" t="s">
        <v>132</v>
      </c>
      <c r="BM139" s="152" t="s">
        <v>139</v>
      </c>
    </row>
    <row r="140" spans="1:65" s="13" customFormat="1" ht="11.25">
      <c r="B140" s="154"/>
      <c r="D140" s="155" t="s">
        <v>135</v>
      </c>
      <c r="E140" s="156" t="s">
        <v>1</v>
      </c>
      <c r="F140" s="157" t="s">
        <v>140</v>
      </c>
      <c r="H140" s="158">
        <v>35</v>
      </c>
      <c r="I140" s="159"/>
      <c r="L140" s="154"/>
      <c r="M140" s="160"/>
      <c r="N140" s="161"/>
      <c r="O140" s="161"/>
      <c r="P140" s="161"/>
      <c r="Q140" s="161"/>
      <c r="R140" s="161"/>
      <c r="S140" s="161"/>
      <c r="T140" s="162"/>
      <c r="AT140" s="156" t="s">
        <v>135</v>
      </c>
      <c r="AU140" s="156" t="s">
        <v>133</v>
      </c>
      <c r="AV140" s="13" t="s">
        <v>133</v>
      </c>
      <c r="AW140" s="13" t="s">
        <v>31</v>
      </c>
      <c r="AX140" s="13" t="s">
        <v>81</v>
      </c>
      <c r="AY140" s="156" t="s">
        <v>126</v>
      </c>
    </row>
    <row r="141" spans="1:65" s="12" customFormat="1" ht="22.9" customHeight="1">
      <c r="B141" s="127"/>
      <c r="D141" s="128" t="s">
        <v>75</v>
      </c>
      <c r="E141" s="137" t="s">
        <v>141</v>
      </c>
      <c r="F141" s="137" t="s">
        <v>142</v>
      </c>
      <c r="I141" s="130"/>
      <c r="J141" s="138">
        <f>BK141</f>
        <v>0</v>
      </c>
      <c r="L141" s="127"/>
      <c r="M141" s="131"/>
      <c r="N141" s="132"/>
      <c r="O141" s="132"/>
      <c r="P141" s="133">
        <f>SUM(P142:P145)</f>
        <v>0</v>
      </c>
      <c r="Q141" s="132"/>
      <c r="R141" s="133">
        <f>SUM(R142:R145)</f>
        <v>0.39739105999999996</v>
      </c>
      <c r="S141" s="132"/>
      <c r="T141" s="134">
        <f>SUM(T142:T145)</f>
        <v>0</v>
      </c>
      <c r="AR141" s="128" t="s">
        <v>81</v>
      </c>
      <c r="AT141" s="135" t="s">
        <v>75</v>
      </c>
      <c r="AU141" s="135" t="s">
        <v>81</v>
      </c>
      <c r="AY141" s="128" t="s">
        <v>126</v>
      </c>
      <c r="BK141" s="136">
        <f>SUM(BK142:BK145)</f>
        <v>0</v>
      </c>
    </row>
    <row r="142" spans="1:65" s="2" customFormat="1" ht="24.2" customHeight="1">
      <c r="A142" s="31"/>
      <c r="B142" s="139"/>
      <c r="C142" s="140" t="s">
        <v>141</v>
      </c>
      <c r="D142" s="140" t="s">
        <v>128</v>
      </c>
      <c r="E142" s="141" t="s">
        <v>143</v>
      </c>
      <c r="F142" s="142" t="s">
        <v>144</v>
      </c>
      <c r="G142" s="143" t="s">
        <v>145</v>
      </c>
      <c r="H142" s="144">
        <v>2</v>
      </c>
      <c r="I142" s="145"/>
      <c r="J142" s="146">
        <f>ROUND(I142*H142,2)</f>
        <v>0</v>
      </c>
      <c r="K142" s="147"/>
      <c r="L142" s="32"/>
      <c r="M142" s="148" t="s">
        <v>1</v>
      </c>
      <c r="N142" s="149" t="s">
        <v>42</v>
      </c>
      <c r="O142" s="57"/>
      <c r="P142" s="150">
        <f>O142*H142</f>
        <v>0</v>
      </c>
      <c r="Q142" s="150">
        <v>2.4209999999999999E-2</v>
      </c>
      <c r="R142" s="150">
        <f>Q142*H142</f>
        <v>4.8419999999999998E-2</v>
      </c>
      <c r="S142" s="150">
        <v>0</v>
      </c>
      <c r="T142" s="15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2" t="s">
        <v>132</v>
      </c>
      <c r="AT142" s="152" t="s">
        <v>128</v>
      </c>
      <c r="AU142" s="152" t="s">
        <v>133</v>
      </c>
      <c r="AY142" s="16" t="s">
        <v>126</v>
      </c>
      <c r="BE142" s="153">
        <f>IF(N142="základná",J142,0)</f>
        <v>0</v>
      </c>
      <c r="BF142" s="153">
        <f>IF(N142="znížená",J142,0)</f>
        <v>0</v>
      </c>
      <c r="BG142" s="153">
        <f>IF(N142="zákl. prenesená",J142,0)</f>
        <v>0</v>
      </c>
      <c r="BH142" s="153">
        <f>IF(N142="zníž. prenesená",J142,0)</f>
        <v>0</v>
      </c>
      <c r="BI142" s="153">
        <f>IF(N142="nulová",J142,0)</f>
        <v>0</v>
      </c>
      <c r="BJ142" s="16" t="s">
        <v>133</v>
      </c>
      <c r="BK142" s="153">
        <f>ROUND(I142*H142,2)</f>
        <v>0</v>
      </c>
      <c r="BL142" s="16" t="s">
        <v>132</v>
      </c>
      <c r="BM142" s="152" t="s">
        <v>146</v>
      </c>
    </row>
    <row r="143" spans="1:65" s="2" customFormat="1" ht="14.45" customHeight="1">
      <c r="A143" s="31"/>
      <c r="B143" s="139"/>
      <c r="C143" s="163" t="s">
        <v>132</v>
      </c>
      <c r="D143" s="163" t="s">
        <v>147</v>
      </c>
      <c r="E143" s="164" t="s">
        <v>148</v>
      </c>
      <c r="F143" s="165" t="s">
        <v>149</v>
      </c>
      <c r="G143" s="166" t="s">
        <v>145</v>
      </c>
      <c r="H143" s="167">
        <v>2</v>
      </c>
      <c r="I143" s="168"/>
      <c r="J143" s="169">
        <f>ROUND(I143*H143,2)</f>
        <v>0</v>
      </c>
      <c r="K143" s="170"/>
      <c r="L143" s="171"/>
      <c r="M143" s="172" t="s">
        <v>1</v>
      </c>
      <c r="N143" s="173" t="s">
        <v>42</v>
      </c>
      <c r="O143" s="57"/>
      <c r="P143" s="150">
        <f>O143*H143</f>
        <v>0</v>
      </c>
      <c r="Q143" s="150">
        <v>4.7500000000000001E-2</v>
      </c>
      <c r="R143" s="150">
        <f>Q143*H143</f>
        <v>9.5000000000000001E-2</v>
      </c>
      <c r="S143" s="150">
        <v>0</v>
      </c>
      <c r="T143" s="15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2" t="s">
        <v>150</v>
      </c>
      <c r="AT143" s="152" t="s">
        <v>147</v>
      </c>
      <c r="AU143" s="152" t="s">
        <v>133</v>
      </c>
      <c r="AY143" s="16" t="s">
        <v>126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6" t="s">
        <v>133</v>
      </c>
      <c r="BK143" s="153">
        <f>ROUND(I143*H143,2)</f>
        <v>0</v>
      </c>
      <c r="BL143" s="16" t="s">
        <v>132</v>
      </c>
      <c r="BM143" s="152" t="s">
        <v>151</v>
      </c>
    </row>
    <row r="144" spans="1:65" s="2" customFormat="1" ht="24.2" customHeight="1">
      <c r="A144" s="31"/>
      <c r="B144" s="139"/>
      <c r="C144" s="140" t="s">
        <v>152</v>
      </c>
      <c r="D144" s="140" t="s">
        <v>128</v>
      </c>
      <c r="E144" s="141" t="s">
        <v>153</v>
      </c>
      <c r="F144" s="142" t="s">
        <v>154</v>
      </c>
      <c r="G144" s="143" t="s">
        <v>131</v>
      </c>
      <c r="H144" s="144">
        <v>2.806</v>
      </c>
      <c r="I144" s="145"/>
      <c r="J144" s="146">
        <f>ROUND(I144*H144,2)</f>
        <v>0</v>
      </c>
      <c r="K144" s="147"/>
      <c r="L144" s="32"/>
      <c r="M144" s="148" t="s">
        <v>1</v>
      </c>
      <c r="N144" s="149" t="s">
        <v>42</v>
      </c>
      <c r="O144" s="57"/>
      <c r="P144" s="150">
        <f>O144*H144</f>
        <v>0</v>
      </c>
      <c r="Q144" s="150">
        <v>9.0509999999999993E-2</v>
      </c>
      <c r="R144" s="150">
        <f>Q144*H144</f>
        <v>0.25397105999999997</v>
      </c>
      <c r="S144" s="150">
        <v>0</v>
      </c>
      <c r="T144" s="15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2" t="s">
        <v>132</v>
      </c>
      <c r="AT144" s="152" t="s">
        <v>128</v>
      </c>
      <c r="AU144" s="152" t="s">
        <v>133</v>
      </c>
      <c r="AY144" s="16" t="s">
        <v>126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6" t="s">
        <v>133</v>
      </c>
      <c r="BK144" s="153">
        <f>ROUND(I144*H144,2)</f>
        <v>0</v>
      </c>
      <c r="BL144" s="16" t="s">
        <v>132</v>
      </c>
      <c r="BM144" s="152" t="s">
        <v>155</v>
      </c>
    </row>
    <row r="145" spans="1:65" s="13" customFormat="1" ht="11.25">
      <c r="B145" s="154"/>
      <c r="D145" s="155" t="s">
        <v>135</v>
      </c>
      <c r="E145" s="156" t="s">
        <v>1</v>
      </c>
      <c r="F145" s="157" t="s">
        <v>156</v>
      </c>
      <c r="H145" s="158">
        <v>2.806</v>
      </c>
      <c r="I145" s="159"/>
      <c r="L145" s="154"/>
      <c r="M145" s="160"/>
      <c r="N145" s="161"/>
      <c r="O145" s="161"/>
      <c r="P145" s="161"/>
      <c r="Q145" s="161"/>
      <c r="R145" s="161"/>
      <c r="S145" s="161"/>
      <c r="T145" s="162"/>
      <c r="AT145" s="156" t="s">
        <v>135</v>
      </c>
      <c r="AU145" s="156" t="s">
        <v>133</v>
      </c>
      <c r="AV145" s="13" t="s">
        <v>133</v>
      </c>
      <c r="AW145" s="13" t="s">
        <v>31</v>
      </c>
      <c r="AX145" s="13" t="s">
        <v>81</v>
      </c>
      <c r="AY145" s="156" t="s">
        <v>126</v>
      </c>
    </row>
    <row r="146" spans="1:65" s="12" customFormat="1" ht="22.9" customHeight="1">
      <c r="B146" s="127"/>
      <c r="D146" s="128" t="s">
        <v>75</v>
      </c>
      <c r="E146" s="137" t="s">
        <v>152</v>
      </c>
      <c r="F146" s="137" t="s">
        <v>157</v>
      </c>
      <c r="I146" s="130"/>
      <c r="J146" s="138">
        <f>BK146</f>
        <v>0</v>
      </c>
      <c r="L146" s="127"/>
      <c r="M146" s="131"/>
      <c r="N146" s="132"/>
      <c r="O146" s="132"/>
      <c r="P146" s="133">
        <f>SUM(P147:P150)</f>
        <v>0</v>
      </c>
      <c r="Q146" s="132"/>
      <c r="R146" s="133">
        <f>SUM(R147:R150)</f>
        <v>10.102942500000001</v>
      </c>
      <c r="S146" s="132"/>
      <c r="T146" s="134">
        <f>SUM(T147:T150)</f>
        <v>0</v>
      </c>
      <c r="AR146" s="128" t="s">
        <v>81</v>
      </c>
      <c r="AT146" s="135" t="s">
        <v>75</v>
      </c>
      <c r="AU146" s="135" t="s">
        <v>81</v>
      </c>
      <c r="AY146" s="128" t="s">
        <v>126</v>
      </c>
      <c r="BK146" s="136">
        <f>SUM(BK147:BK150)</f>
        <v>0</v>
      </c>
    </row>
    <row r="147" spans="1:65" s="2" customFormat="1" ht="24.2" customHeight="1">
      <c r="A147" s="31"/>
      <c r="B147" s="139"/>
      <c r="C147" s="140" t="s">
        <v>158</v>
      </c>
      <c r="D147" s="140" t="s">
        <v>128</v>
      </c>
      <c r="E147" s="141" t="s">
        <v>159</v>
      </c>
      <c r="F147" s="142" t="s">
        <v>160</v>
      </c>
      <c r="G147" s="143" t="s">
        <v>131</v>
      </c>
      <c r="H147" s="144">
        <v>36.75</v>
      </c>
      <c r="I147" s="145"/>
      <c r="J147" s="146">
        <f>ROUND(I147*H147,2)</f>
        <v>0</v>
      </c>
      <c r="K147" s="147"/>
      <c r="L147" s="32"/>
      <c r="M147" s="148" t="s">
        <v>1</v>
      </c>
      <c r="N147" s="149" t="s">
        <v>42</v>
      </c>
      <c r="O147" s="57"/>
      <c r="P147" s="150">
        <f>O147*H147</f>
        <v>0</v>
      </c>
      <c r="Q147" s="150">
        <v>0.2024</v>
      </c>
      <c r="R147" s="150">
        <f>Q147*H147</f>
        <v>7.4382000000000001</v>
      </c>
      <c r="S147" s="150">
        <v>0</v>
      </c>
      <c r="T147" s="15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2" t="s">
        <v>132</v>
      </c>
      <c r="AT147" s="152" t="s">
        <v>128</v>
      </c>
      <c r="AU147" s="152" t="s">
        <v>133</v>
      </c>
      <c r="AY147" s="16" t="s">
        <v>126</v>
      </c>
      <c r="BE147" s="153">
        <f>IF(N147="základná",J147,0)</f>
        <v>0</v>
      </c>
      <c r="BF147" s="153">
        <f>IF(N147="znížená",J147,0)</f>
        <v>0</v>
      </c>
      <c r="BG147" s="153">
        <f>IF(N147="zákl. prenesená",J147,0)</f>
        <v>0</v>
      </c>
      <c r="BH147" s="153">
        <f>IF(N147="zníž. prenesená",J147,0)</f>
        <v>0</v>
      </c>
      <c r="BI147" s="153">
        <f>IF(N147="nulová",J147,0)</f>
        <v>0</v>
      </c>
      <c r="BJ147" s="16" t="s">
        <v>133</v>
      </c>
      <c r="BK147" s="153">
        <f>ROUND(I147*H147,2)</f>
        <v>0</v>
      </c>
      <c r="BL147" s="16" t="s">
        <v>132</v>
      </c>
      <c r="BM147" s="152" t="s">
        <v>161</v>
      </c>
    </row>
    <row r="148" spans="1:65" s="13" customFormat="1" ht="11.25">
      <c r="B148" s="154"/>
      <c r="D148" s="155" t="s">
        <v>135</v>
      </c>
      <c r="E148" s="156" t="s">
        <v>1</v>
      </c>
      <c r="F148" s="157" t="s">
        <v>162</v>
      </c>
      <c r="H148" s="158">
        <v>36.75</v>
      </c>
      <c r="I148" s="159"/>
      <c r="L148" s="154"/>
      <c r="M148" s="160"/>
      <c r="N148" s="161"/>
      <c r="O148" s="161"/>
      <c r="P148" s="161"/>
      <c r="Q148" s="161"/>
      <c r="R148" s="161"/>
      <c r="S148" s="161"/>
      <c r="T148" s="162"/>
      <c r="AT148" s="156" t="s">
        <v>135</v>
      </c>
      <c r="AU148" s="156" t="s">
        <v>133</v>
      </c>
      <c r="AV148" s="13" t="s">
        <v>133</v>
      </c>
      <c r="AW148" s="13" t="s">
        <v>31</v>
      </c>
      <c r="AX148" s="13" t="s">
        <v>81</v>
      </c>
      <c r="AY148" s="156" t="s">
        <v>126</v>
      </c>
    </row>
    <row r="149" spans="1:65" s="2" customFormat="1" ht="24.2" customHeight="1">
      <c r="A149" s="31"/>
      <c r="B149" s="139"/>
      <c r="C149" s="140" t="s">
        <v>163</v>
      </c>
      <c r="D149" s="140" t="s">
        <v>128</v>
      </c>
      <c r="E149" s="141" t="s">
        <v>164</v>
      </c>
      <c r="F149" s="142" t="s">
        <v>165</v>
      </c>
      <c r="G149" s="143" t="s">
        <v>131</v>
      </c>
      <c r="H149" s="144">
        <v>36.75</v>
      </c>
      <c r="I149" s="145"/>
      <c r="J149" s="146">
        <f>ROUND(I149*H149,2)</f>
        <v>0</v>
      </c>
      <c r="K149" s="147"/>
      <c r="L149" s="32"/>
      <c r="M149" s="148" t="s">
        <v>1</v>
      </c>
      <c r="N149" s="149" t="s">
        <v>42</v>
      </c>
      <c r="O149" s="57"/>
      <c r="P149" s="150">
        <f>O149*H149</f>
        <v>0</v>
      </c>
      <c r="Q149" s="150">
        <v>7.2510000000000005E-2</v>
      </c>
      <c r="R149" s="150">
        <f>Q149*H149</f>
        <v>2.6647425</v>
      </c>
      <c r="S149" s="150">
        <v>0</v>
      </c>
      <c r="T149" s="15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2" t="s">
        <v>132</v>
      </c>
      <c r="AT149" s="152" t="s">
        <v>128</v>
      </c>
      <c r="AU149" s="152" t="s">
        <v>133</v>
      </c>
      <c r="AY149" s="16" t="s">
        <v>126</v>
      </c>
      <c r="BE149" s="153">
        <f>IF(N149="základná",J149,0)</f>
        <v>0</v>
      </c>
      <c r="BF149" s="153">
        <f>IF(N149="znížená",J149,0)</f>
        <v>0</v>
      </c>
      <c r="BG149" s="153">
        <f>IF(N149="zákl. prenesená",J149,0)</f>
        <v>0</v>
      </c>
      <c r="BH149" s="153">
        <f>IF(N149="zníž. prenesená",J149,0)</f>
        <v>0</v>
      </c>
      <c r="BI149" s="153">
        <f>IF(N149="nulová",J149,0)</f>
        <v>0</v>
      </c>
      <c r="BJ149" s="16" t="s">
        <v>133</v>
      </c>
      <c r="BK149" s="153">
        <f>ROUND(I149*H149,2)</f>
        <v>0</v>
      </c>
      <c r="BL149" s="16" t="s">
        <v>132</v>
      </c>
      <c r="BM149" s="152" t="s">
        <v>166</v>
      </c>
    </row>
    <row r="150" spans="1:65" s="13" customFormat="1" ht="11.25">
      <c r="B150" s="154"/>
      <c r="D150" s="155" t="s">
        <v>135</v>
      </c>
      <c r="E150" s="156" t="s">
        <v>1</v>
      </c>
      <c r="F150" s="157" t="s">
        <v>162</v>
      </c>
      <c r="H150" s="158">
        <v>36.75</v>
      </c>
      <c r="I150" s="159"/>
      <c r="L150" s="154"/>
      <c r="M150" s="160"/>
      <c r="N150" s="161"/>
      <c r="O150" s="161"/>
      <c r="P150" s="161"/>
      <c r="Q150" s="161"/>
      <c r="R150" s="161"/>
      <c r="S150" s="161"/>
      <c r="T150" s="162"/>
      <c r="AT150" s="156" t="s">
        <v>135</v>
      </c>
      <c r="AU150" s="156" t="s">
        <v>133</v>
      </c>
      <c r="AV150" s="13" t="s">
        <v>133</v>
      </c>
      <c r="AW150" s="13" t="s">
        <v>31</v>
      </c>
      <c r="AX150" s="13" t="s">
        <v>81</v>
      </c>
      <c r="AY150" s="156" t="s">
        <v>126</v>
      </c>
    </row>
    <row r="151" spans="1:65" s="12" customFormat="1" ht="22.9" customHeight="1">
      <c r="B151" s="127"/>
      <c r="D151" s="128" t="s">
        <v>75</v>
      </c>
      <c r="E151" s="137" t="s">
        <v>158</v>
      </c>
      <c r="F151" s="137" t="s">
        <v>167</v>
      </c>
      <c r="I151" s="130"/>
      <c r="J151" s="138">
        <f>BK151</f>
        <v>0</v>
      </c>
      <c r="L151" s="127"/>
      <c r="M151" s="131"/>
      <c r="N151" s="132"/>
      <c r="O151" s="132"/>
      <c r="P151" s="133">
        <f>SUM(P152:P167)</f>
        <v>0</v>
      </c>
      <c r="Q151" s="132"/>
      <c r="R151" s="133">
        <f>SUM(R152:R167)</f>
        <v>12.564044920000001</v>
      </c>
      <c r="S151" s="132"/>
      <c r="T151" s="134">
        <f>SUM(T152:T167)</f>
        <v>0</v>
      </c>
      <c r="AR151" s="128" t="s">
        <v>81</v>
      </c>
      <c r="AT151" s="135" t="s">
        <v>75</v>
      </c>
      <c r="AU151" s="135" t="s">
        <v>81</v>
      </c>
      <c r="AY151" s="128" t="s">
        <v>126</v>
      </c>
      <c r="BK151" s="136">
        <f>SUM(BK152:BK167)</f>
        <v>0</v>
      </c>
    </row>
    <row r="152" spans="1:65" s="2" customFormat="1" ht="37.9" customHeight="1">
      <c r="A152" s="31"/>
      <c r="B152" s="139"/>
      <c r="C152" s="140" t="s">
        <v>150</v>
      </c>
      <c r="D152" s="140" t="s">
        <v>128</v>
      </c>
      <c r="E152" s="141" t="s">
        <v>168</v>
      </c>
      <c r="F152" s="142" t="s">
        <v>169</v>
      </c>
      <c r="G152" s="143" t="s">
        <v>131</v>
      </c>
      <c r="H152" s="144">
        <v>9.8000000000000007</v>
      </c>
      <c r="I152" s="145"/>
      <c r="J152" s="146">
        <f>ROUND(I152*H152,2)</f>
        <v>0</v>
      </c>
      <c r="K152" s="147"/>
      <c r="L152" s="32"/>
      <c r="M152" s="148" t="s">
        <v>1</v>
      </c>
      <c r="N152" s="149" t="s">
        <v>42</v>
      </c>
      <c r="O152" s="57"/>
      <c r="P152" s="150">
        <f>O152*H152</f>
        <v>0</v>
      </c>
      <c r="Q152" s="150">
        <v>4.6100000000000004E-3</v>
      </c>
      <c r="R152" s="150">
        <f>Q152*H152</f>
        <v>4.517800000000001E-2</v>
      </c>
      <c r="S152" s="150">
        <v>0</v>
      </c>
      <c r="T152" s="151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2" t="s">
        <v>132</v>
      </c>
      <c r="AT152" s="152" t="s">
        <v>128</v>
      </c>
      <c r="AU152" s="152" t="s">
        <v>133</v>
      </c>
      <c r="AY152" s="16" t="s">
        <v>126</v>
      </c>
      <c r="BE152" s="153">
        <f>IF(N152="základná",J152,0)</f>
        <v>0</v>
      </c>
      <c r="BF152" s="153">
        <f>IF(N152="znížená",J152,0)</f>
        <v>0</v>
      </c>
      <c r="BG152" s="153">
        <f>IF(N152="zákl. prenesená",J152,0)</f>
        <v>0</v>
      </c>
      <c r="BH152" s="153">
        <f>IF(N152="zníž. prenesená",J152,0)</f>
        <v>0</v>
      </c>
      <c r="BI152" s="153">
        <f>IF(N152="nulová",J152,0)</f>
        <v>0</v>
      </c>
      <c r="BJ152" s="16" t="s">
        <v>133</v>
      </c>
      <c r="BK152" s="153">
        <f>ROUND(I152*H152,2)</f>
        <v>0</v>
      </c>
      <c r="BL152" s="16" t="s">
        <v>132</v>
      </c>
      <c r="BM152" s="152" t="s">
        <v>170</v>
      </c>
    </row>
    <row r="153" spans="1:65" s="13" customFormat="1" ht="11.25">
      <c r="B153" s="154"/>
      <c r="D153" s="155" t="s">
        <v>135</v>
      </c>
      <c r="E153" s="156" t="s">
        <v>1</v>
      </c>
      <c r="F153" s="157" t="s">
        <v>171</v>
      </c>
      <c r="H153" s="158">
        <v>9.8000000000000007</v>
      </c>
      <c r="I153" s="159"/>
      <c r="L153" s="154"/>
      <c r="M153" s="160"/>
      <c r="N153" s="161"/>
      <c r="O153" s="161"/>
      <c r="P153" s="161"/>
      <c r="Q153" s="161"/>
      <c r="R153" s="161"/>
      <c r="S153" s="161"/>
      <c r="T153" s="162"/>
      <c r="AT153" s="156" t="s">
        <v>135</v>
      </c>
      <c r="AU153" s="156" t="s">
        <v>133</v>
      </c>
      <c r="AV153" s="13" t="s">
        <v>133</v>
      </c>
      <c r="AW153" s="13" t="s">
        <v>31</v>
      </c>
      <c r="AX153" s="13" t="s">
        <v>81</v>
      </c>
      <c r="AY153" s="156" t="s">
        <v>126</v>
      </c>
    </row>
    <row r="154" spans="1:65" s="2" customFormat="1" ht="24.2" customHeight="1">
      <c r="A154" s="31"/>
      <c r="B154" s="139"/>
      <c r="C154" s="140" t="s">
        <v>172</v>
      </c>
      <c r="D154" s="140" t="s">
        <v>128</v>
      </c>
      <c r="E154" s="141" t="s">
        <v>173</v>
      </c>
      <c r="F154" s="142" t="s">
        <v>174</v>
      </c>
      <c r="G154" s="143" t="s">
        <v>131</v>
      </c>
      <c r="H154" s="144">
        <v>20.481999999999999</v>
      </c>
      <c r="I154" s="145"/>
      <c r="J154" s="146">
        <f>ROUND(I154*H154,2)</f>
        <v>0</v>
      </c>
      <c r="K154" s="147"/>
      <c r="L154" s="32"/>
      <c r="M154" s="148" t="s">
        <v>1</v>
      </c>
      <c r="N154" s="149" t="s">
        <v>42</v>
      </c>
      <c r="O154" s="57"/>
      <c r="P154" s="150">
        <f>O154*H154</f>
        <v>0</v>
      </c>
      <c r="Q154" s="150">
        <v>1.0059999999999999E-2</v>
      </c>
      <c r="R154" s="150">
        <f>Q154*H154</f>
        <v>0.20604892</v>
      </c>
      <c r="S154" s="150">
        <v>0</v>
      </c>
      <c r="T154" s="15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2" t="s">
        <v>132</v>
      </c>
      <c r="AT154" s="152" t="s">
        <v>128</v>
      </c>
      <c r="AU154" s="152" t="s">
        <v>133</v>
      </c>
      <c r="AY154" s="16" t="s">
        <v>126</v>
      </c>
      <c r="BE154" s="153">
        <f>IF(N154="základná",J154,0)</f>
        <v>0</v>
      </c>
      <c r="BF154" s="153">
        <f>IF(N154="znížená",J154,0)</f>
        <v>0</v>
      </c>
      <c r="BG154" s="153">
        <f>IF(N154="zákl. prenesená",J154,0)</f>
        <v>0</v>
      </c>
      <c r="BH154" s="153">
        <f>IF(N154="zníž. prenesená",J154,0)</f>
        <v>0</v>
      </c>
      <c r="BI154" s="153">
        <f>IF(N154="nulová",J154,0)</f>
        <v>0</v>
      </c>
      <c r="BJ154" s="16" t="s">
        <v>133</v>
      </c>
      <c r="BK154" s="153">
        <f>ROUND(I154*H154,2)</f>
        <v>0</v>
      </c>
      <c r="BL154" s="16" t="s">
        <v>132</v>
      </c>
      <c r="BM154" s="152" t="s">
        <v>175</v>
      </c>
    </row>
    <row r="155" spans="1:65" s="13" customFormat="1" ht="11.25">
      <c r="B155" s="154"/>
      <c r="D155" s="155" t="s">
        <v>135</v>
      </c>
      <c r="E155" s="156" t="s">
        <v>1</v>
      </c>
      <c r="F155" s="157" t="s">
        <v>176</v>
      </c>
      <c r="H155" s="158">
        <v>44.481999999999999</v>
      </c>
      <c r="I155" s="159"/>
      <c r="L155" s="154"/>
      <c r="M155" s="160"/>
      <c r="N155" s="161"/>
      <c r="O155" s="161"/>
      <c r="P155" s="161"/>
      <c r="Q155" s="161"/>
      <c r="R155" s="161"/>
      <c r="S155" s="161"/>
      <c r="T155" s="162"/>
      <c r="AT155" s="156" t="s">
        <v>135</v>
      </c>
      <c r="AU155" s="156" t="s">
        <v>133</v>
      </c>
      <c r="AV155" s="13" t="s">
        <v>133</v>
      </c>
      <c r="AW155" s="13" t="s">
        <v>31</v>
      </c>
      <c r="AX155" s="13" t="s">
        <v>76</v>
      </c>
      <c r="AY155" s="156" t="s">
        <v>126</v>
      </c>
    </row>
    <row r="156" spans="1:65" s="13" customFormat="1" ht="11.25">
      <c r="B156" s="154"/>
      <c r="D156" s="155" t="s">
        <v>135</v>
      </c>
      <c r="E156" s="156" t="s">
        <v>1</v>
      </c>
      <c r="F156" s="157" t="s">
        <v>177</v>
      </c>
      <c r="H156" s="158">
        <v>-24</v>
      </c>
      <c r="I156" s="159"/>
      <c r="L156" s="154"/>
      <c r="M156" s="160"/>
      <c r="N156" s="161"/>
      <c r="O156" s="161"/>
      <c r="P156" s="161"/>
      <c r="Q156" s="161"/>
      <c r="R156" s="161"/>
      <c r="S156" s="161"/>
      <c r="T156" s="162"/>
      <c r="AT156" s="156" t="s">
        <v>135</v>
      </c>
      <c r="AU156" s="156" t="s">
        <v>133</v>
      </c>
      <c r="AV156" s="13" t="s">
        <v>133</v>
      </c>
      <c r="AW156" s="13" t="s">
        <v>31</v>
      </c>
      <c r="AX156" s="13" t="s">
        <v>76</v>
      </c>
      <c r="AY156" s="156" t="s">
        <v>126</v>
      </c>
    </row>
    <row r="157" spans="1:65" s="14" customFormat="1" ht="11.25">
      <c r="B157" s="174"/>
      <c r="D157" s="155" t="s">
        <v>135</v>
      </c>
      <c r="E157" s="175" t="s">
        <v>1</v>
      </c>
      <c r="F157" s="176" t="s">
        <v>178</v>
      </c>
      <c r="H157" s="177">
        <v>20.481999999999999</v>
      </c>
      <c r="I157" s="178"/>
      <c r="L157" s="174"/>
      <c r="M157" s="179"/>
      <c r="N157" s="180"/>
      <c r="O157" s="180"/>
      <c r="P157" s="180"/>
      <c r="Q157" s="180"/>
      <c r="R157" s="180"/>
      <c r="S157" s="180"/>
      <c r="T157" s="181"/>
      <c r="AT157" s="175" t="s">
        <v>135</v>
      </c>
      <c r="AU157" s="175" t="s">
        <v>133</v>
      </c>
      <c r="AV157" s="14" t="s">
        <v>132</v>
      </c>
      <c r="AW157" s="14" t="s">
        <v>31</v>
      </c>
      <c r="AX157" s="14" t="s">
        <v>81</v>
      </c>
      <c r="AY157" s="175" t="s">
        <v>126</v>
      </c>
    </row>
    <row r="158" spans="1:65" s="2" customFormat="1" ht="24.2" customHeight="1">
      <c r="A158" s="31"/>
      <c r="B158" s="139"/>
      <c r="C158" s="140" t="s">
        <v>179</v>
      </c>
      <c r="D158" s="140" t="s">
        <v>128</v>
      </c>
      <c r="E158" s="141" t="s">
        <v>180</v>
      </c>
      <c r="F158" s="142" t="s">
        <v>181</v>
      </c>
      <c r="G158" s="143" t="s">
        <v>182</v>
      </c>
      <c r="H158" s="144">
        <v>5.5</v>
      </c>
      <c r="I158" s="145"/>
      <c r="J158" s="146">
        <f>ROUND(I158*H158,2)</f>
        <v>0</v>
      </c>
      <c r="K158" s="147"/>
      <c r="L158" s="32"/>
      <c r="M158" s="148" t="s">
        <v>1</v>
      </c>
      <c r="N158" s="149" t="s">
        <v>42</v>
      </c>
      <c r="O158" s="57"/>
      <c r="P158" s="150">
        <f>O158*H158</f>
        <v>0</v>
      </c>
      <c r="Q158" s="150">
        <v>2.19407</v>
      </c>
      <c r="R158" s="150">
        <f>Q158*H158</f>
        <v>12.067385</v>
      </c>
      <c r="S158" s="150">
        <v>0</v>
      </c>
      <c r="T158" s="15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2" t="s">
        <v>132</v>
      </c>
      <c r="AT158" s="152" t="s">
        <v>128</v>
      </c>
      <c r="AU158" s="152" t="s">
        <v>133</v>
      </c>
      <c r="AY158" s="16" t="s">
        <v>126</v>
      </c>
      <c r="BE158" s="153">
        <f>IF(N158="základná",J158,0)</f>
        <v>0</v>
      </c>
      <c r="BF158" s="153">
        <f>IF(N158="znížená",J158,0)</f>
        <v>0</v>
      </c>
      <c r="BG158" s="153">
        <f>IF(N158="zákl. prenesená",J158,0)</f>
        <v>0</v>
      </c>
      <c r="BH158" s="153">
        <f>IF(N158="zníž. prenesená",J158,0)</f>
        <v>0</v>
      </c>
      <c r="BI158" s="153">
        <f>IF(N158="nulová",J158,0)</f>
        <v>0</v>
      </c>
      <c r="BJ158" s="16" t="s">
        <v>133</v>
      </c>
      <c r="BK158" s="153">
        <f>ROUND(I158*H158,2)</f>
        <v>0</v>
      </c>
      <c r="BL158" s="16" t="s">
        <v>132</v>
      </c>
      <c r="BM158" s="152" t="s">
        <v>183</v>
      </c>
    </row>
    <row r="159" spans="1:65" s="13" customFormat="1" ht="11.25">
      <c r="B159" s="154"/>
      <c r="D159" s="155" t="s">
        <v>135</v>
      </c>
      <c r="E159" s="156" t="s">
        <v>1</v>
      </c>
      <c r="F159" s="157" t="s">
        <v>184</v>
      </c>
      <c r="H159" s="158">
        <v>5.5</v>
      </c>
      <c r="I159" s="159"/>
      <c r="L159" s="154"/>
      <c r="M159" s="160"/>
      <c r="N159" s="161"/>
      <c r="O159" s="161"/>
      <c r="P159" s="161"/>
      <c r="Q159" s="161"/>
      <c r="R159" s="161"/>
      <c r="S159" s="161"/>
      <c r="T159" s="162"/>
      <c r="AT159" s="156" t="s">
        <v>135</v>
      </c>
      <c r="AU159" s="156" t="s">
        <v>133</v>
      </c>
      <c r="AV159" s="13" t="s">
        <v>133</v>
      </c>
      <c r="AW159" s="13" t="s">
        <v>31</v>
      </c>
      <c r="AX159" s="13" t="s">
        <v>81</v>
      </c>
      <c r="AY159" s="156" t="s">
        <v>126</v>
      </c>
    </row>
    <row r="160" spans="1:65" s="2" customFormat="1" ht="24.2" customHeight="1">
      <c r="A160" s="31"/>
      <c r="B160" s="139"/>
      <c r="C160" s="140" t="s">
        <v>185</v>
      </c>
      <c r="D160" s="140" t="s">
        <v>128</v>
      </c>
      <c r="E160" s="141" t="s">
        <v>186</v>
      </c>
      <c r="F160" s="142" t="s">
        <v>187</v>
      </c>
      <c r="G160" s="143" t="s">
        <v>182</v>
      </c>
      <c r="H160" s="144">
        <v>5.5</v>
      </c>
      <c r="I160" s="145"/>
      <c r="J160" s="146">
        <f>ROUND(I160*H160,2)</f>
        <v>0</v>
      </c>
      <c r="K160" s="147"/>
      <c r="L160" s="32"/>
      <c r="M160" s="148" t="s">
        <v>1</v>
      </c>
      <c r="N160" s="149" t="s">
        <v>42</v>
      </c>
      <c r="O160" s="57"/>
      <c r="P160" s="150">
        <f>O160*H160</f>
        <v>0</v>
      </c>
      <c r="Q160" s="150">
        <v>0</v>
      </c>
      <c r="R160" s="150">
        <f>Q160*H160</f>
        <v>0</v>
      </c>
      <c r="S160" s="150">
        <v>0</v>
      </c>
      <c r="T160" s="151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2" t="s">
        <v>132</v>
      </c>
      <c r="AT160" s="152" t="s">
        <v>128</v>
      </c>
      <c r="AU160" s="152" t="s">
        <v>133</v>
      </c>
      <c r="AY160" s="16" t="s">
        <v>126</v>
      </c>
      <c r="BE160" s="153">
        <f>IF(N160="základná",J160,0)</f>
        <v>0</v>
      </c>
      <c r="BF160" s="153">
        <f>IF(N160="znížená",J160,0)</f>
        <v>0</v>
      </c>
      <c r="BG160" s="153">
        <f>IF(N160="zákl. prenesená",J160,0)</f>
        <v>0</v>
      </c>
      <c r="BH160" s="153">
        <f>IF(N160="zníž. prenesená",J160,0)</f>
        <v>0</v>
      </c>
      <c r="BI160" s="153">
        <f>IF(N160="nulová",J160,0)</f>
        <v>0</v>
      </c>
      <c r="BJ160" s="16" t="s">
        <v>133</v>
      </c>
      <c r="BK160" s="153">
        <f>ROUND(I160*H160,2)</f>
        <v>0</v>
      </c>
      <c r="BL160" s="16" t="s">
        <v>132</v>
      </c>
      <c r="BM160" s="152" t="s">
        <v>188</v>
      </c>
    </row>
    <row r="161" spans="1:65" s="2" customFormat="1" ht="37.9" customHeight="1">
      <c r="A161" s="31"/>
      <c r="B161" s="139"/>
      <c r="C161" s="140" t="s">
        <v>189</v>
      </c>
      <c r="D161" s="140" t="s">
        <v>128</v>
      </c>
      <c r="E161" s="141" t="s">
        <v>190</v>
      </c>
      <c r="F161" s="142" t="s">
        <v>191</v>
      </c>
      <c r="G161" s="143" t="s">
        <v>131</v>
      </c>
      <c r="H161" s="144">
        <v>38.5</v>
      </c>
      <c r="I161" s="145"/>
      <c r="J161" s="146">
        <f>ROUND(I161*H161,2)</f>
        <v>0</v>
      </c>
      <c r="K161" s="147"/>
      <c r="L161" s="32"/>
      <c r="M161" s="148" t="s">
        <v>1</v>
      </c>
      <c r="N161" s="149" t="s">
        <v>42</v>
      </c>
      <c r="O161" s="57"/>
      <c r="P161" s="150">
        <f>O161*H161</f>
        <v>0</v>
      </c>
      <c r="Q161" s="150">
        <v>6.2700000000000004E-3</v>
      </c>
      <c r="R161" s="150">
        <f>Q161*H161</f>
        <v>0.24139500000000003</v>
      </c>
      <c r="S161" s="150">
        <v>0</v>
      </c>
      <c r="T161" s="15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2" t="s">
        <v>132</v>
      </c>
      <c r="AT161" s="152" t="s">
        <v>128</v>
      </c>
      <c r="AU161" s="152" t="s">
        <v>133</v>
      </c>
      <c r="AY161" s="16" t="s">
        <v>126</v>
      </c>
      <c r="BE161" s="153">
        <f>IF(N161="základná",J161,0)</f>
        <v>0</v>
      </c>
      <c r="BF161" s="153">
        <f>IF(N161="znížená",J161,0)</f>
        <v>0</v>
      </c>
      <c r="BG161" s="153">
        <f>IF(N161="zákl. prenesená",J161,0)</f>
        <v>0</v>
      </c>
      <c r="BH161" s="153">
        <f>IF(N161="zníž. prenesená",J161,0)</f>
        <v>0</v>
      </c>
      <c r="BI161" s="153">
        <f>IF(N161="nulová",J161,0)</f>
        <v>0</v>
      </c>
      <c r="BJ161" s="16" t="s">
        <v>133</v>
      </c>
      <c r="BK161" s="153">
        <f>ROUND(I161*H161,2)</f>
        <v>0</v>
      </c>
      <c r="BL161" s="16" t="s">
        <v>132</v>
      </c>
      <c r="BM161" s="152" t="s">
        <v>192</v>
      </c>
    </row>
    <row r="162" spans="1:65" s="13" customFormat="1" ht="11.25">
      <c r="B162" s="154"/>
      <c r="D162" s="155" t="s">
        <v>135</v>
      </c>
      <c r="E162" s="156" t="s">
        <v>1</v>
      </c>
      <c r="F162" s="157" t="s">
        <v>140</v>
      </c>
      <c r="H162" s="158">
        <v>35</v>
      </c>
      <c r="I162" s="159"/>
      <c r="L162" s="154"/>
      <c r="M162" s="160"/>
      <c r="N162" s="161"/>
      <c r="O162" s="161"/>
      <c r="P162" s="161"/>
      <c r="Q162" s="161"/>
      <c r="R162" s="161"/>
      <c r="S162" s="161"/>
      <c r="T162" s="162"/>
      <c r="AT162" s="156" t="s">
        <v>135</v>
      </c>
      <c r="AU162" s="156" t="s">
        <v>133</v>
      </c>
      <c r="AV162" s="13" t="s">
        <v>133</v>
      </c>
      <c r="AW162" s="13" t="s">
        <v>31</v>
      </c>
      <c r="AX162" s="13" t="s">
        <v>76</v>
      </c>
      <c r="AY162" s="156" t="s">
        <v>126</v>
      </c>
    </row>
    <row r="163" spans="1:65" s="13" customFormat="1" ht="11.25">
      <c r="B163" s="154"/>
      <c r="D163" s="155" t="s">
        <v>135</v>
      </c>
      <c r="E163" s="156" t="s">
        <v>1</v>
      </c>
      <c r="F163" s="157" t="s">
        <v>193</v>
      </c>
      <c r="H163" s="158">
        <v>3.5</v>
      </c>
      <c r="I163" s="159"/>
      <c r="L163" s="154"/>
      <c r="M163" s="160"/>
      <c r="N163" s="161"/>
      <c r="O163" s="161"/>
      <c r="P163" s="161"/>
      <c r="Q163" s="161"/>
      <c r="R163" s="161"/>
      <c r="S163" s="161"/>
      <c r="T163" s="162"/>
      <c r="AT163" s="156" t="s">
        <v>135</v>
      </c>
      <c r="AU163" s="156" t="s">
        <v>133</v>
      </c>
      <c r="AV163" s="13" t="s">
        <v>133</v>
      </c>
      <c r="AW163" s="13" t="s">
        <v>31</v>
      </c>
      <c r="AX163" s="13" t="s">
        <v>76</v>
      </c>
      <c r="AY163" s="156" t="s">
        <v>126</v>
      </c>
    </row>
    <row r="164" spans="1:65" s="14" customFormat="1" ht="11.25">
      <c r="B164" s="174"/>
      <c r="D164" s="155" t="s">
        <v>135</v>
      </c>
      <c r="E164" s="175" t="s">
        <v>1</v>
      </c>
      <c r="F164" s="176" t="s">
        <v>178</v>
      </c>
      <c r="H164" s="177">
        <v>38.5</v>
      </c>
      <c r="I164" s="178"/>
      <c r="L164" s="174"/>
      <c r="M164" s="179"/>
      <c r="N164" s="180"/>
      <c r="O164" s="180"/>
      <c r="P164" s="180"/>
      <c r="Q164" s="180"/>
      <c r="R164" s="180"/>
      <c r="S164" s="180"/>
      <c r="T164" s="181"/>
      <c r="AT164" s="175" t="s">
        <v>135</v>
      </c>
      <c r="AU164" s="175" t="s">
        <v>133</v>
      </c>
      <c r="AV164" s="14" t="s">
        <v>132</v>
      </c>
      <c r="AW164" s="14" t="s">
        <v>31</v>
      </c>
      <c r="AX164" s="14" t="s">
        <v>81</v>
      </c>
      <c r="AY164" s="175" t="s">
        <v>126</v>
      </c>
    </row>
    <row r="165" spans="1:65" s="2" customFormat="1" ht="24.2" customHeight="1">
      <c r="A165" s="31"/>
      <c r="B165" s="139"/>
      <c r="C165" s="140" t="s">
        <v>194</v>
      </c>
      <c r="D165" s="140" t="s">
        <v>128</v>
      </c>
      <c r="E165" s="141" t="s">
        <v>195</v>
      </c>
      <c r="F165" s="142" t="s">
        <v>196</v>
      </c>
      <c r="G165" s="143" t="s">
        <v>131</v>
      </c>
      <c r="H165" s="144">
        <v>19.600000000000001</v>
      </c>
      <c r="I165" s="145"/>
      <c r="J165" s="146">
        <f>ROUND(I165*H165,2)</f>
        <v>0</v>
      </c>
      <c r="K165" s="147"/>
      <c r="L165" s="32"/>
      <c r="M165" s="148" t="s">
        <v>1</v>
      </c>
      <c r="N165" s="149" t="s">
        <v>42</v>
      </c>
      <c r="O165" s="57"/>
      <c r="P165" s="150">
        <f>O165*H165</f>
        <v>0</v>
      </c>
      <c r="Q165" s="150">
        <v>0</v>
      </c>
      <c r="R165" s="150">
        <f>Q165*H165</f>
        <v>0</v>
      </c>
      <c r="S165" s="150">
        <v>0</v>
      </c>
      <c r="T165" s="151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2" t="s">
        <v>132</v>
      </c>
      <c r="AT165" s="152" t="s">
        <v>128</v>
      </c>
      <c r="AU165" s="152" t="s">
        <v>133</v>
      </c>
      <c r="AY165" s="16" t="s">
        <v>126</v>
      </c>
      <c r="BE165" s="153">
        <f>IF(N165="základná",J165,0)</f>
        <v>0</v>
      </c>
      <c r="BF165" s="153">
        <f>IF(N165="znížená",J165,0)</f>
        <v>0</v>
      </c>
      <c r="BG165" s="153">
        <f>IF(N165="zákl. prenesená",J165,0)</f>
        <v>0</v>
      </c>
      <c r="BH165" s="153">
        <f>IF(N165="zníž. prenesená",J165,0)</f>
        <v>0</v>
      </c>
      <c r="BI165" s="153">
        <f>IF(N165="nulová",J165,0)</f>
        <v>0</v>
      </c>
      <c r="BJ165" s="16" t="s">
        <v>133</v>
      </c>
      <c r="BK165" s="153">
        <f>ROUND(I165*H165,2)</f>
        <v>0</v>
      </c>
      <c r="BL165" s="16" t="s">
        <v>132</v>
      </c>
      <c r="BM165" s="152" t="s">
        <v>197</v>
      </c>
    </row>
    <row r="166" spans="1:65" s="13" customFormat="1" ht="11.25">
      <c r="B166" s="154"/>
      <c r="D166" s="155" t="s">
        <v>135</v>
      </c>
      <c r="E166" s="156" t="s">
        <v>1</v>
      </c>
      <c r="F166" s="157" t="s">
        <v>198</v>
      </c>
      <c r="H166" s="158">
        <v>19.600000000000001</v>
      </c>
      <c r="I166" s="159"/>
      <c r="L166" s="154"/>
      <c r="M166" s="160"/>
      <c r="N166" s="161"/>
      <c r="O166" s="161"/>
      <c r="P166" s="161"/>
      <c r="Q166" s="161"/>
      <c r="R166" s="161"/>
      <c r="S166" s="161"/>
      <c r="T166" s="162"/>
      <c r="AT166" s="156" t="s">
        <v>135</v>
      </c>
      <c r="AU166" s="156" t="s">
        <v>133</v>
      </c>
      <c r="AV166" s="13" t="s">
        <v>133</v>
      </c>
      <c r="AW166" s="13" t="s">
        <v>31</v>
      </c>
      <c r="AX166" s="13" t="s">
        <v>81</v>
      </c>
      <c r="AY166" s="156" t="s">
        <v>126</v>
      </c>
    </row>
    <row r="167" spans="1:65" s="2" customFormat="1" ht="24.2" customHeight="1">
      <c r="A167" s="31"/>
      <c r="B167" s="139"/>
      <c r="C167" s="163" t="s">
        <v>199</v>
      </c>
      <c r="D167" s="163" t="s">
        <v>147</v>
      </c>
      <c r="E167" s="164" t="s">
        <v>200</v>
      </c>
      <c r="F167" s="165" t="s">
        <v>201</v>
      </c>
      <c r="G167" s="166" t="s">
        <v>202</v>
      </c>
      <c r="H167" s="167">
        <v>4.0380000000000003</v>
      </c>
      <c r="I167" s="168"/>
      <c r="J167" s="169">
        <f>ROUND(I167*H167,2)</f>
        <v>0</v>
      </c>
      <c r="K167" s="170"/>
      <c r="L167" s="171"/>
      <c r="M167" s="172" t="s">
        <v>1</v>
      </c>
      <c r="N167" s="173" t="s">
        <v>42</v>
      </c>
      <c r="O167" s="57"/>
      <c r="P167" s="150">
        <f>O167*H167</f>
        <v>0</v>
      </c>
      <c r="Q167" s="150">
        <v>1E-3</v>
      </c>
      <c r="R167" s="150">
        <f>Q167*H167</f>
        <v>4.0379999999999999E-3</v>
      </c>
      <c r="S167" s="150">
        <v>0</v>
      </c>
      <c r="T167" s="15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2" t="s">
        <v>150</v>
      </c>
      <c r="AT167" s="152" t="s">
        <v>147</v>
      </c>
      <c r="AU167" s="152" t="s">
        <v>133</v>
      </c>
      <c r="AY167" s="16" t="s">
        <v>126</v>
      </c>
      <c r="BE167" s="153">
        <f>IF(N167="základná",J167,0)</f>
        <v>0</v>
      </c>
      <c r="BF167" s="153">
        <f>IF(N167="znížená",J167,0)</f>
        <v>0</v>
      </c>
      <c r="BG167" s="153">
        <f>IF(N167="zákl. prenesená",J167,0)</f>
        <v>0</v>
      </c>
      <c r="BH167" s="153">
        <f>IF(N167="zníž. prenesená",J167,0)</f>
        <v>0</v>
      </c>
      <c r="BI167" s="153">
        <f>IF(N167="nulová",J167,0)</f>
        <v>0</v>
      </c>
      <c r="BJ167" s="16" t="s">
        <v>133</v>
      </c>
      <c r="BK167" s="153">
        <f>ROUND(I167*H167,2)</f>
        <v>0</v>
      </c>
      <c r="BL167" s="16" t="s">
        <v>132</v>
      </c>
      <c r="BM167" s="152" t="s">
        <v>203</v>
      </c>
    </row>
    <row r="168" spans="1:65" s="12" customFormat="1" ht="22.9" customHeight="1">
      <c r="B168" s="127"/>
      <c r="D168" s="128" t="s">
        <v>75</v>
      </c>
      <c r="E168" s="137" t="s">
        <v>172</v>
      </c>
      <c r="F168" s="137" t="s">
        <v>204</v>
      </c>
      <c r="I168" s="130"/>
      <c r="J168" s="138">
        <f>BK168</f>
        <v>0</v>
      </c>
      <c r="L168" s="127"/>
      <c r="M168" s="131"/>
      <c r="N168" s="132"/>
      <c r="O168" s="132"/>
      <c r="P168" s="133">
        <f>SUM(P169:P200)</f>
        <v>0</v>
      </c>
      <c r="Q168" s="132"/>
      <c r="R168" s="133">
        <f>SUM(R169:R200)</f>
        <v>2.7139999999999998E-3</v>
      </c>
      <c r="S168" s="132"/>
      <c r="T168" s="134">
        <f>SUM(T169:T200)</f>
        <v>4.4391350000000003</v>
      </c>
      <c r="AR168" s="128" t="s">
        <v>81</v>
      </c>
      <c r="AT168" s="135" t="s">
        <v>75</v>
      </c>
      <c r="AU168" s="135" t="s">
        <v>81</v>
      </c>
      <c r="AY168" s="128" t="s">
        <v>126</v>
      </c>
      <c r="BK168" s="136">
        <f>SUM(BK169:BK200)</f>
        <v>0</v>
      </c>
    </row>
    <row r="169" spans="1:65" s="2" customFormat="1" ht="24.2" customHeight="1">
      <c r="A169" s="31"/>
      <c r="B169" s="139"/>
      <c r="C169" s="140" t="s">
        <v>205</v>
      </c>
      <c r="D169" s="140" t="s">
        <v>128</v>
      </c>
      <c r="E169" s="141" t="s">
        <v>206</v>
      </c>
      <c r="F169" s="142" t="s">
        <v>207</v>
      </c>
      <c r="G169" s="143" t="s">
        <v>208</v>
      </c>
      <c r="H169" s="144">
        <v>17.8</v>
      </c>
      <c r="I169" s="145"/>
      <c r="J169" s="146">
        <f>ROUND(I169*H169,2)</f>
        <v>0</v>
      </c>
      <c r="K169" s="147"/>
      <c r="L169" s="32"/>
      <c r="M169" s="148" t="s">
        <v>1</v>
      </c>
      <c r="N169" s="149" t="s">
        <v>42</v>
      </c>
      <c r="O169" s="57"/>
      <c r="P169" s="150">
        <f>O169*H169</f>
        <v>0</v>
      </c>
      <c r="Q169" s="150">
        <v>0</v>
      </c>
      <c r="R169" s="150">
        <f>Q169*H169</f>
        <v>0</v>
      </c>
      <c r="S169" s="150">
        <v>0</v>
      </c>
      <c r="T169" s="15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2" t="s">
        <v>132</v>
      </c>
      <c r="AT169" s="152" t="s">
        <v>128</v>
      </c>
      <c r="AU169" s="152" t="s">
        <v>133</v>
      </c>
      <c r="AY169" s="16" t="s">
        <v>126</v>
      </c>
      <c r="BE169" s="153">
        <f>IF(N169="základná",J169,0)</f>
        <v>0</v>
      </c>
      <c r="BF169" s="153">
        <f>IF(N169="znížená",J169,0)</f>
        <v>0</v>
      </c>
      <c r="BG169" s="153">
        <f>IF(N169="zákl. prenesená",J169,0)</f>
        <v>0</v>
      </c>
      <c r="BH169" s="153">
        <f>IF(N169="zníž. prenesená",J169,0)</f>
        <v>0</v>
      </c>
      <c r="BI169" s="153">
        <f>IF(N169="nulová",J169,0)</f>
        <v>0</v>
      </c>
      <c r="BJ169" s="16" t="s">
        <v>133</v>
      </c>
      <c r="BK169" s="153">
        <f>ROUND(I169*H169,2)</f>
        <v>0</v>
      </c>
      <c r="BL169" s="16" t="s">
        <v>132</v>
      </c>
      <c r="BM169" s="152" t="s">
        <v>209</v>
      </c>
    </row>
    <row r="170" spans="1:65" s="13" customFormat="1" ht="11.25">
      <c r="B170" s="154"/>
      <c r="D170" s="155" t="s">
        <v>135</v>
      </c>
      <c r="E170" s="156" t="s">
        <v>1</v>
      </c>
      <c r="F170" s="157" t="s">
        <v>210</v>
      </c>
      <c r="H170" s="158">
        <v>17.8</v>
      </c>
      <c r="I170" s="159"/>
      <c r="L170" s="154"/>
      <c r="M170" s="160"/>
      <c r="N170" s="161"/>
      <c r="O170" s="161"/>
      <c r="P170" s="161"/>
      <c r="Q170" s="161"/>
      <c r="R170" s="161"/>
      <c r="S170" s="161"/>
      <c r="T170" s="162"/>
      <c r="AT170" s="156" t="s">
        <v>135</v>
      </c>
      <c r="AU170" s="156" t="s">
        <v>133</v>
      </c>
      <c r="AV170" s="13" t="s">
        <v>133</v>
      </c>
      <c r="AW170" s="13" t="s">
        <v>31</v>
      </c>
      <c r="AX170" s="13" t="s">
        <v>81</v>
      </c>
      <c r="AY170" s="156" t="s">
        <v>126</v>
      </c>
    </row>
    <row r="171" spans="1:65" s="2" customFormat="1" ht="37.9" customHeight="1">
      <c r="A171" s="31"/>
      <c r="B171" s="139"/>
      <c r="C171" s="140" t="s">
        <v>211</v>
      </c>
      <c r="D171" s="140" t="s">
        <v>128</v>
      </c>
      <c r="E171" s="141" t="s">
        <v>212</v>
      </c>
      <c r="F171" s="142" t="s">
        <v>213</v>
      </c>
      <c r="G171" s="143" t="s">
        <v>131</v>
      </c>
      <c r="H171" s="144">
        <v>6.2539999999999996</v>
      </c>
      <c r="I171" s="145"/>
      <c r="J171" s="146">
        <f>ROUND(I171*H171,2)</f>
        <v>0</v>
      </c>
      <c r="K171" s="147"/>
      <c r="L171" s="32"/>
      <c r="M171" s="148" t="s">
        <v>1</v>
      </c>
      <c r="N171" s="149" t="s">
        <v>42</v>
      </c>
      <c r="O171" s="57"/>
      <c r="P171" s="150">
        <f>O171*H171</f>
        <v>0</v>
      </c>
      <c r="Q171" s="150">
        <v>0</v>
      </c>
      <c r="R171" s="150">
        <f>Q171*H171</f>
        <v>0</v>
      </c>
      <c r="S171" s="150">
        <v>0.115</v>
      </c>
      <c r="T171" s="151">
        <f>S171*H171</f>
        <v>0.71921000000000002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2" t="s">
        <v>132</v>
      </c>
      <c r="AT171" s="152" t="s">
        <v>128</v>
      </c>
      <c r="AU171" s="152" t="s">
        <v>133</v>
      </c>
      <c r="AY171" s="16" t="s">
        <v>126</v>
      </c>
      <c r="BE171" s="153">
        <f>IF(N171="základná",J171,0)</f>
        <v>0</v>
      </c>
      <c r="BF171" s="153">
        <f>IF(N171="znížená",J171,0)</f>
        <v>0</v>
      </c>
      <c r="BG171" s="153">
        <f>IF(N171="zákl. prenesená",J171,0)</f>
        <v>0</v>
      </c>
      <c r="BH171" s="153">
        <f>IF(N171="zníž. prenesená",J171,0)</f>
        <v>0</v>
      </c>
      <c r="BI171" s="153">
        <f>IF(N171="nulová",J171,0)</f>
        <v>0</v>
      </c>
      <c r="BJ171" s="16" t="s">
        <v>133</v>
      </c>
      <c r="BK171" s="153">
        <f>ROUND(I171*H171,2)</f>
        <v>0</v>
      </c>
      <c r="BL171" s="16" t="s">
        <v>132</v>
      </c>
      <c r="BM171" s="152" t="s">
        <v>214</v>
      </c>
    </row>
    <row r="172" spans="1:65" s="13" customFormat="1" ht="11.25">
      <c r="B172" s="154"/>
      <c r="D172" s="155" t="s">
        <v>135</v>
      </c>
      <c r="E172" s="156" t="s">
        <v>1</v>
      </c>
      <c r="F172" s="157" t="s">
        <v>215</v>
      </c>
      <c r="H172" s="158">
        <v>6.2539999999999996</v>
      </c>
      <c r="I172" s="159"/>
      <c r="L172" s="154"/>
      <c r="M172" s="160"/>
      <c r="N172" s="161"/>
      <c r="O172" s="161"/>
      <c r="P172" s="161"/>
      <c r="Q172" s="161"/>
      <c r="R172" s="161"/>
      <c r="S172" s="161"/>
      <c r="T172" s="162"/>
      <c r="AT172" s="156" t="s">
        <v>135</v>
      </c>
      <c r="AU172" s="156" t="s">
        <v>133</v>
      </c>
      <c r="AV172" s="13" t="s">
        <v>133</v>
      </c>
      <c r="AW172" s="13" t="s">
        <v>31</v>
      </c>
      <c r="AX172" s="13" t="s">
        <v>81</v>
      </c>
      <c r="AY172" s="156" t="s">
        <v>126</v>
      </c>
    </row>
    <row r="173" spans="1:65" s="2" customFormat="1" ht="24.2" customHeight="1">
      <c r="A173" s="31"/>
      <c r="B173" s="139"/>
      <c r="C173" s="140" t="s">
        <v>216</v>
      </c>
      <c r="D173" s="140" t="s">
        <v>128</v>
      </c>
      <c r="E173" s="141" t="s">
        <v>217</v>
      </c>
      <c r="F173" s="142" t="s">
        <v>218</v>
      </c>
      <c r="G173" s="143" t="s">
        <v>208</v>
      </c>
      <c r="H173" s="144">
        <v>1.6</v>
      </c>
      <c r="I173" s="145"/>
      <c r="J173" s="146">
        <f>ROUND(I173*H173,2)</f>
        <v>0</v>
      </c>
      <c r="K173" s="147"/>
      <c r="L173" s="32"/>
      <c r="M173" s="148" t="s">
        <v>1</v>
      </c>
      <c r="N173" s="149" t="s">
        <v>42</v>
      </c>
      <c r="O173" s="57"/>
      <c r="P173" s="150">
        <f>O173*H173</f>
        <v>0</v>
      </c>
      <c r="Q173" s="150">
        <v>0</v>
      </c>
      <c r="R173" s="150">
        <f>Q173*H173</f>
        <v>0</v>
      </c>
      <c r="S173" s="150">
        <v>7.0000000000000007E-2</v>
      </c>
      <c r="T173" s="151">
        <f>S173*H173</f>
        <v>0.11200000000000002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2" t="s">
        <v>132</v>
      </c>
      <c r="AT173" s="152" t="s">
        <v>128</v>
      </c>
      <c r="AU173" s="152" t="s">
        <v>133</v>
      </c>
      <c r="AY173" s="16" t="s">
        <v>126</v>
      </c>
      <c r="BE173" s="153">
        <f>IF(N173="základná",J173,0)</f>
        <v>0</v>
      </c>
      <c r="BF173" s="153">
        <f>IF(N173="znížená",J173,0)</f>
        <v>0</v>
      </c>
      <c r="BG173" s="153">
        <f>IF(N173="zákl. prenesená",J173,0)</f>
        <v>0</v>
      </c>
      <c r="BH173" s="153">
        <f>IF(N173="zníž. prenesená",J173,0)</f>
        <v>0</v>
      </c>
      <c r="BI173" s="153">
        <f>IF(N173="nulová",J173,0)</f>
        <v>0</v>
      </c>
      <c r="BJ173" s="16" t="s">
        <v>133</v>
      </c>
      <c r="BK173" s="153">
        <f>ROUND(I173*H173,2)</f>
        <v>0</v>
      </c>
      <c r="BL173" s="16" t="s">
        <v>132</v>
      </c>
      <c r="BM173" s="152" t="s">
        <v>219</v>
      </c>
    </row>
    <row r="174" spans="1:65" s="13" customFormat="1" ht="11.25">
      <c r="B174" s="154"/>
      <c r="D174" s="155" t="s">
        <v>135</v>
      </c>
      <c r="E174" s="156" t="s">
        <v>1</v>
      </c>
      <c r="F174" s="157" t="s">
        <v>220</v>
      </c>
      <c r="H174" s="158">
        <v>1.6</v>
      </c>
      <c r="I174" s="159"/>
      <c r="L174" s="154"/>
      <c r="M174" s="160"/>
      <c r="N174" s="161"/>
      <c r="O174" s="161"/>
      <c r="P174" s="161"/>
      <c r="Q174" s="161"/>
      <c r="R174" s="161"/>
      <c r="S174" s="161"/>
      <c r="T174" s="162"/>
      <c r="AT174" s="156" t="s">
        <v>135</v>
      </c>
      <c r="AU174" s="156" t="s">
        <v>133</v>
      </c>
      <c r="AV174" s="13" t="s">
        <v>133</v>
      </c>
      <c r="AW174" s="13" t="s">
        <v>31</v>
      </c>
      <c r="AX174" s="13" t="s">
        <v>81</v>
      </c>
      <c r="AY174" s="156" t="s">
        <v>126</v>
      </c>
    </row>
    <row r="175" spans="1:65" s="2" customFormat="1" ht="24.2" customHeight="1">
      <c r="A175" s="31"/>
      <c r="B175" s="139"/>
      <c r="C175" s="140" t="s">
        <v>221</v>
      </c>
      <c r="D175" s="140" t="s">
        <v>128</v>
      </c>
      <c r="E175" s="141" t="s">
        <v>222</v>
      </c>
      <c r="F175" s="142" t="s">
        <v>223</v>
      </c>
      <c r="G175" s="143" t="s">
        <v>182</v>
      </c>
      <c r="H175" s="144">
        <v>0.06</v>
      </c>
      <c r="I175" s="145"/>
      <c r="J175" s="146">
        <f>ROUND(I175*H175,2)</f>
        <v>0</v>
      </c>
      <c r="K175" s="147"/>
      <c r="L175" s="32"/>
      <c r="M175" s="148" t="s">
        <v>1</v>
      </c>
      <c r="N175" s="149" t="s">
        <v>42</v>
      </c>
      <c r="O175" s="57"/>
      <c r="P175" s="150">
        <f>O175*H175</f>
        <v>0</v>
      </c>
      <c r="Q175" s="150">
        <v>0</v>
      </c>
      <c r="R175" s="150">
        <f>Q175*H175</f>
        <v>0</v>
      </c>
      <c r="S175" s="150">
        <v>2.4</v>
      </c>
      <c r="T175" s="151">
        <f>S175*H175</f>
        <v>0.14399999999999999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52" t="s">
        <v>132</v>
      </c>
      <c r="AT175" s="152" t="s">
        <v>128</v>
      </c>
      <c r="AU175" s="152" t="s">
        <v>133</v>
      </c>
      <c r="AY175" s="16" t="s">
        <v>126</v>
      </c>
      <c r="BE175" s="153">
        <f>IF(N175="základná",J175,0)</f>
        <v>0</v>
      </c>
      <c r="BF175" s="153">
        <f>IF(N175="znížená",J175,0)</f>
        <v>0</v>
      </c>
      <c r="BG175" s="153">
        <f>IF(N175="zákl. prenesená",J175,0)</f>
        <v>0</v>
      </c>
      <c r="BH175" s="153">
        <f>IF(N175="zníž. prenesená",J175,0)</f>
        <v>0</v>
      </c>
      <c r="BI175" s="153">
        <f>IF(N175="nulová",J175,0)</f>
        <v>0</v>
      </c>
      <c r="BJ175" s="16" t="s">
        <v>133</v>
      </c>
      <c r="BK175" s="153">
        <f>ROUND(I175*H175,2)</f>
        <v>0</v>
      </c>
      <c r="BL175" s="16" t="s">
        <v>132</v>
      </c>
      <c r="BM175" s="152" t="s">
        <v>224</v>
      </c>
    </row>
    <row r="176" spans="1:65" s="13" customFormat="1" ht="11.25">
      <c r="B176" s="154"/>
      <c r="D176" s="155" t="s">
        <v>135</v>
      </c>
      <c r="E176" s="156" t="s">
        <v>1</v>
      </c>
      <c r="F176" s="157" t="s">
        <v>225</v>
      </c>
      <c r="H176" s="158">
        <v>0.06</v>
      </c>
      <c r="I176" s="159"/>
      <c r="L176" s="154"/>
      <c r="M176" s="160"/>
      <c r="N176" s="161"/>
      <c r="O176" s="161"/>
      <c r="P176" s="161"/>
      <c r="Q176" s="161"/>
      <c r="R176" s="161"/>
      <c r="S176" s="161"/>
      <c r="T176" s="162"/>
      <c r="AT176" s="156" t="s">
        <v>135</v>
      </c>
      <c r="AU176" s="156" t="s">
        <v>133</v>
      </c>
      <c r="AV176" s="13" t="s">
        <v>133</v>
      </c>
      <c r="AW176" s="13" t="s">
        <v>31</v>
      </c>
      <c r="AX176" s="13" t="s">
        <v>81</v>
      </c>
      <c r="AY176" s="156" t="s">
        <v>126</v>
      </c>
    </row>
    <row r="177" spans="1:65" s="2" customFormat="1" ht="24.2" customHeight="1">
      <c r="A177" s="31"/>
      <c r="B177" s="139"/>
      <c r="C177" s="140" t="s">
        <v>226</v>
      </c>
      <c r="D177" s="140" t="s">
        <v>128</v>
      </c>
      <c r="E177" s="141" t="s">
        <v>227</v>
      </c>
      <c r="F177" s="142" t="s">
        <v>228</v>
      </c>
      <c r="G177" s="143" t="s">
        <v>131</v>
      </c>
      <c r="H177" s="144">
        <v>269.89999999999998</v>
      </c>
      <c r="I177" s="145"/>
      <c r="J177" s="146">
        <f>ROUND(I177*H177,2)</f>
        <v>0</v>
      </c>
      <c r="K177" s="147"/>
      <c r="L177" s="32"/>
      <c r="M177" s="148" t="s">
        <v>1</v>
      </c>
      <c r="N177" s="149" t="s">
        <v>42</v>
      </c>
      <c r="O177" s="57"/>
      <c r="P177" s="150">
        <f>O177*H177</f>
        <v>0</v>
      </c>
      <c r="Q177" s="150">
        <v>1.0000000000000001E-5</v>
      </c>
      <c r="R177" s="150">
        <f>Q177*H177</f>
        <v>2.699E-3</v>
      </c>
      <c r="S177" s="150">
        <v>0</v>
      </c>
      <c r="T177" s="151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2" t="s">
        <v>132</v>
      </c>
      <c r="AT177" s="152" t="s">
        <v>128</v>
      </c>
      <c r="AU177" s="152" t="s">
        <v>133</v>
      </c>
      <c r="AY177" s="16" t="s">
        <v>126</v>
      </c>
      <c r="BE177" s="153">
        <f>IF(N177="základná",J177,0)</f>
        <v>0</v>
      </c>
      <c r="BF177" s="153">
        <f>IF(N177="znížená",J177,0)</f>
        <v>0</v>
      </c>
      <c r="BG177" s="153">
        <f>IF(N177="zákl. prenesená",J177,0)</f>
        <v>0</v>
      </c>
      <c r="BH177" s="153">
        <f>IF(N177="zníž. prenesená",J177,0)</f>
        <v>0</v>
      </c>
      <c r="BI177" s="153">
        <f>IF(N177="nulová",J177,0)</f>
        <v>0</v>
      </c>
      <c r="BJ177" s="16" t="s">
        <v>133</v>
      </c>
      <c r="BK177" s="153">
        <f>ROUND(I177*H177,2)</f>
        <v>0</v>
      </c>
      <c r="BL177" s="16" t="s">
        <v>132</v>
      </c>
      <c r="BM177" s="152" t="s">
        <v>229</v>
      </c>
    </row>
    <row r="178" spans="1:65" s="13" customFormat="1" ht="11.25">
      <c r="B178" s="154"/>
      <c r="D178" s="155" t="s">
        <v>135</v>
      </c>
      <c r="E178" s="156" t="s">
        <v>1</v>
      </c>
      <c r="F178" s="157" t="s">
        <v>230</v>
      </c>
      <c r="H178" s="158">
        <v>9.8000000000000007</v>
      </c>
      <c r="I178" s="159"/>
      <c r="L178" s="154"/>
      <c r="M178" s="160"/>
      <c r="N178" s="161"/>
      <c r="O178" s="161"/>
      <c r="P178" s="161"/>
      <c r="Q178" s="161"/>
      <c r="R178" s="161"/>
      <c r="S178" s="161"/>
      <c r="T178" s="162"/>
      <c r="AT178" s="156" t="s">
        <v>135</v>
      </c>
      <c r="AU178" s="156" t="s">
        <v>133</v>
      </c>
      <c r="AV178" s="13" t="s">
        <v>133</v>
      </c>
      <c r="AW178" s="13" t="s">
        <v>31</v>
      </c>
      <c r="AX178" s="13" t="s">
        <v>76</v>
      </c>
      <c r="AY178" s="156" t="s">
        <v>126</v>
      </c>
    </row>
    <row r="179" spans="1:65" s="13" customFormat="1" ht="11.25">
      <c r="B179" s="154"/>
      <c r="D179" s="155" t="s">
        <v>135</v>
      </c>
      <c r="E179" s="156" t="s">
        <v>1</v>
      </c>
      <c r="F179" s="157" t="s">
        <v>231</v>
      </c>
      <c r="H179" s="158">
        <v>93</v>
      </c>
      <c r="I179" s="159"/>
      <c r="L179" s="154"/>
      <c r="M179" s="160"/>
      <c r="N179" s="161"/>
      <c r="O179" s="161"/>
      <c r="P179" s="161"/>
      <c r="Q179" s="161"/>
      <c r="R179" s="161"/>
      <c r="S179" s="161"/>
      <c r="T179" s="162"/>
      <c r="AT179" s="156" t="s">
        <v>135</v>
      </c>
      <c r="AU179" s="156" t="s">
        <v>133</v>
      </c>
      <c r="AV179" s="13" t="s">
        <v>133</v>
      </c>
      <c r="AW179" s="13" t="s">
        <v>31</v>
      </c>
      <c r="AX179" s="13" t="s">
        <v>76</v>
      </c>
      <c r="AY179" s="156" t="s">
        <v>126</v>
      </c>
    </row>
    <row r="180" spans="1:65" s="13" customFormat="1" ht="11.25">
      <c r="B180" s="154"/>
      <c r="D180" s="155" t="s">
        <v>135</v>
      </c>
      <c r="E180" s="156" t="s">
        <v>1</v>
      </c>
      <c r="F180" s="157" t="s">
        <v>232</v>
      </c>
      <c r="H180" s="158">
        <v>93.45</v>
      </c>
      <c r="I180" s="159"/>
      <c r="L180" s="154"/>
      <c r="M180" s="160"/>
      <c r="N180" s="161"/>
      <c r="O180" s="161"/>
      <c r="P180" s="161"/>
      <c r="Q180" s="161"/>
      <c r="R180" s="161"/>
      <c r="S180" s="161"/>
      <c r="T180" s="162"/>
      <c r="AT180" s="156" t="s">
        <v>135</v>
      </c>
      <c r="AU180" s="156" t="s">
        <v>133</v>
      </c>
      <c r="AV180" s="13" t="s">
        <v>133</v>
      </c>
      <c r="AW180" s="13" t="s">
        <v>31</v>
      </c>
      <c r="AX180" s="13" t="s">
        <v>76</v>
      </c>
      <c r="AY180" s="156" t="s">
        <v>126</v>
      </c>
    </row>
    <row r="181" spans="1:65" s="13" customFormat="1" ht="11.25">
      <c r="B181" s="154"/>
      <c r="D181" s="155" t="s">
        <v>135</v>
      </c>
      <c r="E181" s="156" t="s">
        <v>1</v>
      </c>
      <c r="F181" s="157" t="s">
        <v>233</v>
      </c>
      <c r="H181" s="158">
        <v>73.650000000000006</v>
      </c>
      <c r="I181" s="159"/>
      <c r="L181" s="154"/>
      <c r="M181" s="160"/>
      <c r="N181" s="161"/>
      <c r="O181" s="161"/>
      <c r="P181" s="161"/>
      <c r="Q181" s="161"/>
      <c r="R181" s="161"/>
      <c r="S181" s="161"/>
      <c r="T181" s="162"/>
      <c r="AT181" s="156" t="s">
        <v>135</v>
      </c>
      <c r="AU181" s="156" t="s">
        <v>133</v>
      </c>
      <c r="AV181" s="13" t="s">
        <v>133</v>
      </c>
      <c r="AW181" s="13" t="s">
        <v>31</v>
      </c>
      <c r="AX181" s="13" t="s">
        <v>76</v>
      </c>
      <c r="AY181" s="156" t="s">
        <v>126</v>
      </c>
    </row>
    <row r="182" spans="1:65" s="14" customFormat="1" ht="11.25">
      <c r="B182" s="174"/>
      <c r="D182" s="155" t="s">
        <v>135</v>
      </c>
      <c r="E182" s="175" t="s">
        <v>1</v>
      </c>
      <c r="F182" s="176" t="s">
        <v>178</v>
      </c>
      <c r="H182" s="177">
        <v>269.89999999999998</v>
      </c>
      <c r="I182" s="178"/>
      <c r="L182" s="174"/>
      <c r="M182" s="179"/>
      <c r="N182" s="180"/>
      <c r="O182" s="180"/>
      <c r="P182" s="180"/>
      <c r="Q182" s="180"/>
      <c r="R182" s="180"/>
      <c r="S182" s="180"/>
      <c r="T182" s="181"/>
      <c r="AT182" s="175" t="s">
        <v>135</v>
      </c>
      <c r="AU182" s="175" t="s">
        <v>133</v>
      </c>
      <c r="AV182" s="14" t="s">
        <v>132</v>
      </c>
      <c r="AW182" s="14" t="s">
        <v>31</v>
      </c>
      <c r="AX182" s="14" t="s">
        <v>81</v>
      </c>
      <c r="AY182" s="175" t="s">
        <v>126</v>
      </c>
    </row>
    <row r="183" spans="1:65" s="2" customFormat="1" ht="37.9" customHeight="1">
      <c r="A183" s="31"/>
      <c r="B183" s="139"/>
      <c r="C183" s="140" t="s">
        <v>7</v>
      </c>
      <c r="D183" s="140" t="s">
        <v>128</v>
      </c>
      <c r="E183" s="141" t="s">
        <v>234</v>
      </c>
      <c r="F183" s="142" t="s">
        <v>235</v>
      </c>
      <c r="G183" s="143" t="s">
        <v>131</v>
      </c>
      <c r="H183" s="144">
        <v>10.4</v>
      </c>
      <c r="I183" s="145"/>
      <c r="J183" s="146">
        <f>ROUND(I183*H183,2)</f>
        <v>0</v>
      </c>
      <c r="K183" s="147"/>
      <c r="L183" s="32"/>
      <c r="M183" s="148" t="s">
        <v>1</v>
      </c>
      <c r="N183" s="149" t="s">
        <v>42</v>
      </c>
      <c r="O183" s="57"/>
      <c r="P183" s="150">
        <f>O183*H183</f>
        <v>0</v>
      </c>
      <c r="Q183" s="150">
        <v>0</v>
      </c>
      <c r="R183" s="150">
        <f>Q183*H183</f>
        <v>0</v>
      </c>
      <c r="S183" s="150">
        <v>6.5000000000000002E-2</v>
      </c>
      <c r="T183" s="151">
        <f>S183*H183</f>
        <v>0.67600000000000005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2" t="s">
        <v>132</v>
      </c>
      <c r="AT183" s="152" t="s">
        <v>128</v>
      </c>
      <c r="AU183" s="152" t="s">
        <v>133</v>
      </c>
      <c r="AY183" s="16" t="s">
        <v>126</v>
      </c>
      <c r="BE183" s="153">
        <f>IF(N183="základná",J183,0)</f>
        <v>0</v>
      </c>
      <c r="BF183" s="153">
        <f>IF(N183="znížená",J183,0)</f>
        <v>0</v>
      </c>
      <c r="BG183" s="153">
        <f>IF(N183="zákl. prenesená",J183,0)</f>
        <v>0</v>
      </c>
      <c r="BH183" s="153">
        <f>IF(N183="zníž. prenesená",J183,0)</f>
        <v>0</v>
      </c>
      <c r="BI183" s="153">
        <f>IF(N183="nulová",J183,0)</f>
        <v>0</v>
      </c>
      <c r="BJ183" s="16" t="s">
        <v>133</v>
      </c>
      <c r="BK183" s="153">
        <f>ROUND(I183*H183,2)</f>
        <v>0</v>
      </c>
      <c r="BL183" s="16" t="s">
        <v>132</v>
      </c>
      <c r="BM183" s="152" t="s">
        <v>236</v>
      </c>
    </row>
    <row r="184" spans="1:65" s="13" customFormat="1" ht="11.25">
      <c r="B184" s="154"/>
      <c r="D184" s="155" t="s">
        <v>135</v>
      </c>
      <c r="E184" s="156" t="s">
        <v>1</v>
      </c>
      <c r="F184" s="157" t="s">
        <v>237</v>
      </c>
      <c r="H184" s="158">
        <v>10.4</v>
      </c>
      <c r="I184" s="159"/>
      <c r="L184" s="154"/>
      <c r="M184" s="160"/>
      <c r="N184" s="161"/>
      <c r="O184" s="161"/>
      <c r="P184" s="161"/>
      <c r="Q184" s="161"/>
      <c r="R184" s="161"/>
      <c r="S184" s="161"/>
      <c r="T184" s="162"/>
      <c r="AT184" s="156" t="s">
        <v>135</v>
      </c>
      <c r="AU184" s="156" t="s">
        <v>133</v>
      </c>
      <c r="AV184" s="13" t="s">
        <v>133</v>
      </c>
      <c r="AW184" s="13" t="s">
        <v>31</v>
      </c>
      <c r="AX184" s="13" t="s">
        <v>81</v>
      </c>
      <c r="AY184" s="156" t="s">
        <v>126</v>
      </c>
    </row>
    <row r="185" spans="1:65" s="2" customFormat="1" ht="24.2" customHeight="1">
      <c r="A185" s="31"/>
      <c r="B185" s="139"/>
      <c r="C185" s="140" t="s">
        <v>238</v>
      </c>
      <c r="D185" s="140" t="s">
        <v>128</v>
      </c>
      <c r="E185" s="141" t="s">
        <v>239</v>
      </c>
      <c r="F185" s="142" t="s">
        <v>240</v>
      </c>
      <c r="G185" s="143" t="s">
        <v>145</v>
      </c>
      <c r="H185" s="144">
        <v>3</v>
      </c>
      <c r="I185" s="145"/>
      <c r="J185" s="146">
        <f>ROUND(I185*H185,2)</f>
        <v>0</v>
      </c>
      <c r="K185" s="147"/>
      <c r="L185" s="32"/>
      <c r="M185" s="148" t="s">
        <v>1</v>
      </c>
      <c r="N185" s="149" t="s">
        <v>42</v>
      </c>
      <c r="O185" s="57"/>
      <c r="P185" s="150">
        <f>O185*H185</f>
        <v>0</v>
      </c>
      <c r="Q185" s="150">
        <v>0</v>
      </c>
      <c r="R185" s="150">
        <f>Q185*H185</f>
        <v>0</v>
      </c>
      <c r="S185" s="150">
        <v>2.4E-2</v>
      </c>
      <c r="T185" s="151">
        <f>S185*H185</f>
        <v>7.2000000000000008E-2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52" t="s">
        <v>132</v>
      </c>
      <c r="AT185" s="152" t="s">
        <v>128</v>
      </c>
      <c r="AU185" s="152" t="s">
        <v>133</v>
      </c>
      <c r="AY185" s="16" t="s">
        <v>126</v>
      </c>
      <c r="BE185" s="153">
        <f>IF(N185="základná",J185,0)</f>
        <v>0</v>
      </c>
      <c r="BF185" s="153">
        <f>IF(N185="znížená",J185,0)</f>
        <v>0</v>
      </c>
      <c r="BG185" s="153">
        <f>IF(N185="zákl. prenesená",J185,0)</f>
        <v>0</v>
      </c>
      <c r="BH185" s="153">
        <f>IF(N185="zníž. prenesená",J185,0)</f>
        <v>0</v>
      </c>
      <c r="BI185" s="153">
        <f>IF(N185="nulová",J185,0)</f>
        <v>0</v>
      </c>
      <c r="BJ185" s="16" t="s">
        <v>133</v>
      </c>
      <c r="BK185" s="153">
        <f>ROUND(I185*H185,2)</f>
        <v>0</v>
      </c>
      <c r="BL185" s="16" t="s">
        <v>132</v>
      </c>
      <c r="BM185" s="152" t="s">
        <v>241</v>
      </c>
    </row>
    <row r="186" spans="1:65" s="2" customFormat="1" ht="24.2" customHeight="1">
      <c r="A186" s="31"/>
      <c r="B186" s="139"/>
      <c r="C186" s="140" t="s">
        <v>242</v>
      </c>
      <c r="D186" s="140" t="s">
        <v>128</v>
      </c>
      <c r="E186" s="141" t="s">
        <v>243</v>
      </c>
      <c r="F186" s="142" t="s">
        <v>244</v>
      </c>
      <c r="G186" s="143" t="s">
        <v>131</v>
      </c>
      <c r="H186" s="144">
        <v>4.5999999999999996</v>
      </c>
      <c r="I186" s="145"/>
      <c r="J186" s="146">
        <f>ROUND(I186*H186,2)</f>
        <v>0</v>
      </c>
      <c r="K186" s="147"/>
      <c r="L186" s="32"/>
      <c r="M186" s="148" t="s">
        <v>1</v>
      </c>
      <c r="N186" s="149" t="s">
        <v>42</v>
      </c>
      <c r="O186" s="57"/>
      <c r="P186" s="150">
        <f>O186*H186</f>
        <v>0</v>
      </c>
      <c r="Q186" s="150">
        <v>0</v>
      </c>
      <c r="R186" s="150">
        <f>Q186*H186</f>
        <v>0</v>
      </c>
      <c r="S186" s="150">
        <v>7.5999999999999998E-2</v>
      </c>
      <c r="T186" s="151">
        <f>S186*H186</f>
        <v>0.34959999999999997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2" t="s">
        <v>132</v>
      </c>
      <c r="AT186" s="152" t="s">
        <v>128</v>
      </c>
      <c r="AU186" s="152" t="s">
        <v>133</v>
      </c>
      <c r="AY186" s="16" t="s">
        <v>126</v>
      </c>
      <c r="BE186" s="153">
        <f>IF(N186="základná",J186,0)</f>
        <v>0</v>
      </c>
      <c r="BF186" s="153">
        <f>IF(N186="znížená",J186,0)</f>
        <v>0</v>
      </c>
      <c r="BG186" s="153">
        <f>IF(N186="zákl. prenesená",J186,0)</f>
        <v>0</v>
      </c>
      <c r="BH186" s="153">
        <f>IF(N186="zníž. prenesená",J186,0)</f>
        <v>0</v>
      </c>
      <c r="BI186" s="153">
        <f>IF(N186="nulová",J186,0)</f>
        <v>0</v>
      </c>
      <c r="BJ186" s="16" t="s">
        <v>133</v>
      </c>
      <c r="BK186" s="153">
        <f>ROUND(I186*H186,2)</f>
        <v>0</v>
      </c>
      <c r="BL186" s="16" t="s">
        <v>132</v>
      </c>
      <c r="BM186" s="152" t="s">
        <v>245</v>
      </c>
    </row>
    <row r="187" spans="1:65" s="13" customFormat="1" ht="11.25">
      <c r="B187" s="154"/>
      <c r="D187" s="155" t="s">
        <v>135</v>
      </c>
      <c r="E187" s="156" t="s">
        <v>1</v>
      </c>
      <c r="F187" s="157" t="s">
        <v>246</v>
      </c>
      <c r="H187" s="158">
        <v>4.5999999999999996</v>
      </c>
      <c r="I187" s="159"/>
      <c r="L187" s="154"/>
      <c r="M187" s="160"/>
      <c r="N187" s="161"/>
      <c r="O187" s="161"/>
      <c r="P187" s="161"/>
      <c r="Q187" s="161"/>
      <c r="R187" s="161"/>
      <c r="S187" s="161"/>
      <c r="T187" s="162"/>
      <c r="AT187" s="156" t="s">
        <v>135</v>
      </c>
      <c r="AU187" s="156" t="s">
        <v>133</v>
      </c>
      <c r="AV187" s="13" t="s">
        <v>133</v>
      </c>
      <c r="AW187" s="13" t="s">
        <v>31</v>
      </c>
      <c r="AX187" s="13" t="s">
        <v>81</v>
      </c>
      <c r="AY187" s="156" t="s">
        <v>126</v>
      </c>
    </row>
    <row r="188" spans="1:65" s="2" customFormat="1" ht="24.2" customHeight="1">
      <c r="A188" s="31"/>
      <c r="B188" s="139"/>
      <c r="C188" s="140" t="s">
        <v>247</v>
      </c>
      <c r="D188" s="140" t="s">
        <v>128</v>
      </c>
      <c r="E188" s="141" t="s">
        <v>248</v>
      </c>
      <c r="F188" s="142" t="s">
        <v>249</v>
      </c>
      <c r="G188" s="143" t="s">
        <v>145</v>
      </c>
      <c r="H188" s="144">
        <v>2</v>
      </c>
      <c r="I188" s="145"/>
      <c r="J188" s="146">
        <f>ROUND(I188*H188,2)</f>
        <v>0</v>
      </c>
      <c r="K188" s="147"/>
      <c r="L188" s="32"/>
      <c r="M188" s="148" t="s">
        <v>1</v>
      </c>
      <c r="N188" s="149" t="s">
        <v>42</v>
      </c>
      <c r="O188" s="57"/>
      <c r="P188" s="150">
        <f>O188*H188</f>
        <v>0</v>
      </c>
      <c r="Q188" s="150">
        <v>0</v>
      </c>
      <c r="R188" s="150">
        <f>Q188*H188</f>
        <v>0</v>
      </c>
      <c r="S188" s="150">
        <v>2.5999999999999999E-2</v>
      </c>
      <c r="T188" s="151">
        <f>S188*H188</f>
        <v>5.1999999999999998E-2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2" t="s">
        <v>132</v>
      </c>
      <c r="AT188" s="152" t="s">
        <v>128</v>
      </c>
      <c r="AU188" s="152" t="s">
        <v>133</v>
      </c>
      <c r="AY188" s="16" t="s">
        <v>126</v>
      </c>
      <c r="BE188" s="153">
        <f>IF(N188="základná",J188,0)</f>
        <v>0</v>
      </c>
      <c r="BF188" s="153">
        <f>IF(N188="znížená",J188,0)</f>
        <v>0</v>
      </c>
      <c r="BG188" s="153">
        <f>IF(N188="zákl. prenesená",J188,0)</f>
        <v>0</v>
      </c>
      <c r="BH188" s="153">
        <f>IF(N188="zníž. prenesená",J188,0)</f>
        <v>0</v>
      </c>
      <c r="BI188" s="153">
        <f>IF(N188="nulová",J188,0)</f>
        <v>0</v>
      </c>
      <c r="BJ188" s="16" t="s">
        <v>133</v>
      </c>
      <c r="BK188" s="153">
        <f>ROUND(I188*H188,2)</f>
        <v>0</v>
      </c>
      <c r="BL188" s="16" t="s">
        <v>132</v>
      </c>
      <c r="BM188" s="152" t="s">
        <v>250</v>
      </c>
    </row>
    <row r="189" spans="1:65" s="13" customFormat="1" ht="11.25">
      <c r="B189" s="154"/>
      <c r="D189" s="155" t="s">
        <v>135</v>
      </c>
      <c r="E189" s="156" t="s">
        <v>1</v>
      </c>
      <c r="F189" s="157" t="s">
        <v>251</v>
      </c>
      <c r="H189" s="158">
        <v>2</v>
      </c>
      <c r="I189" s="159"/>
      <c r="L189" s="154"/>
      <c r="M189" s="160"/>
      <c r="N189" s="161"/>
      <c r="O189" s="161"/>
      <c r="P189" s="161"/>
      <c r="Q189" s="161"/>
      <c r="R189" s="161"/>
      <c r="S189" s="161"/>
      <c r="T189" s="162"/>
      <c r="AT189" s="156" t="s">
        <v>135</v>
      </c>
      <c r="AU189" s="156" t="s">
        <v>133</v>
      </c>
      <c r="AV189" s="13" t="s">
        <v>133</v>
      </c>
      <c r="AW189" s="13" t="s">
        <v>31</v>
      </c>
      <c r="AX189" s="13" t="s">
        <v>81</v>
      </c>
      <c r="AY189" s="156" t="s">
        <v>126</v>
      </c>
    </row>
    <row r="190" spans="1:65" s="2" customFormat="1" ht="24.2" customHeight="1">
      <c r="A190" s="31"/>
      <c r="B190" s="139"/>
      <c r="C190" s="140" t="s">
        <v>252</v>
      </c>
      <c r="D190" s="140" t="s">
        <v>128</v>
      </c>
      <c r="E190" s="141" t="s">
        <v>253</v>
      </c>
      <c r="F190" s="142" t="s">
        <v>254</v>
      </c>
      <c r="G190" s="143" t="s">
        <v>208</v>
      </c>
      <c r="H190" s="144">
        <v>2</v>
      </c>
      <c r="I190" s="145"/>
      <c r="J190" s="146">
        <f>ROUND(I190*H190,2)</f>
        <v>0</v>
      </c>
      <c r="K190" s="147"/>
      <c r="L190" s="32"/>
      <c r="M190" s="148" t="s">
        <v>1</v>
      </c>
      <c r="N190" s="149" t="s">
        <v>42</v>
      </c>
      <c r="O190" s="57"/>
      <c r="P190" s="150">
        <f>O190*H190</f>
        <v>0</v>
      </c>
      <c r="Q190" s="150">
        <v>0</v>
      </c>
      <c r="R190" s="150">
        <f>Q190*H190</f>
        <v>0</v>
      </c>
      <c r="S190" s="150">
        <v>1.2999999999999999E-2</v>
      </c>
      <c r="T190" s="151">
        <f>S190*H190</f>
        <v>2.5999999999999999E-2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2" t="s">
        <v>132</v>
      </c>
      <c r="AT190" s="152" t="s">
        <v>128</v>
      </c>
      <c r="AU190" s="152" t="s">
        <v>133</v>
      </c>
      <c r="AY190" s="16" t="s">
        <v>126</v>
      </c>
      <c r="BE190" s="153">
        <f>IF(N190="základná",J190,0)</f>
        <v>0</v>
      </c>
      <c r="BF190" s="153">
        <f>IF(N190="znížená",J190,0)</f>
        <v>0</v>
      </c>
      <c r="BG190" s="153">
        <f>IF(N190="zákl. prenesená",J190,0)</f>
        <v>0</v>
      </c>
      <c r="BH190" s="153">
        <f>IF(N190="zníž. prenesená",J190,0)</f>
        <v>0</v>
      </c>
      <c r="BI190" s="153">
        <f>IF(N190="nulová",J190,0)</f>
        <v>0</v>
      </c>
      <c r="BJ190" s="16" t="s">
        <v>133</v>
      </c>
      <c r="BK190" s="153">
        <f>ROUND(I190*H190,2)</f>
        <v>0</v>
      </c>
      <c r="BL190" s="16" t="s">
        <v>132</v>
      </c>
      <c r="BM190" s="152" t="s">
        <v>255</v>
      </c>
    </row>
    <row r="191" spans="1:65" s="2" customFormat="1" ht="24.2" customHeight="1">
      <c r="A191" s="31"/>
      <c r="B191" s="139"/>
      <c r="C191" s="140" t="s">
        <v>256</v>
      </c>
      <c r="D191" s="140" t="s">
        <v>128</v>
      </c>
      <c r="E191" s="141" t="s">
        <v>257</v>
      </c>
      <c r="F191" s="142" t="s">
        <v>258</v>
      </c>
      <c r="G191" s="143" t="s">
        <v>208</v>
      </c>
      <c r="H191" s="144">
        <v>1</v>
      </c>
      <c r="I191" s="145"/>
      <c r="J191" s="146">
        <f>ROUND(I191*H191,2)</f>
        <v>0</v>
      </c>
      <c r="K191" s="147"/>
      <c r="L191" s="32"/>
      <c r="M191" s="148" t="s">
        <v>1</v>
      </c>
      <c r="N191" s="149" t="s">
        <v>42</v>
      </c>
      <c r="O191" s="57"/>
      <c r="P191" s="150">
        <f>O191*H191</f>
        <v>0</v>
      </c>
      <c r="Q191" s="150">
        <v>0</v>
      </c>
      <c r="R191" s="150">
        <f>Q191*H191</f>
        <v>0</v>
      </c>
      <c r="S191" s="150">
        <v>3.6999999999999998E-2</v>
      </c>
      <c r="T191" s="151">
        <f>S191*H191</f>
        <v>3.6999999999999998E-2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52" t="s">
        <v>132</v>
      </c>
      <c r="AT191" s="152" t="s">
        <v>128</v>
      </c>
      <c r="AU191" s="152" t="s">
        <v>133</v>
      </c>
      <c r="AY191" s="16" t="s">
        <v>126</v>
      </c>
      <c r="BE191" s="153">
        <f>IF(N191="základná",J191,0)</f>
        <v>0</v>
      </c>
      <c r="BF191" s="153">
        <f>IF(N191="znížená",J191,0)</f>
        <v>0</v>
      </c>
      <c r="BG191" s="153">
        <f>IF(N191="zákl. prenesená",J191,0)</f>
        <v>0</v>
      </c>
      <c r="BH191" s="153">
        <f>IF(N191="zníž. prenesená",J191,0)</f>
        <v>0</v>
      </c>
      <c r="BI191" s="153">
        <f>IF(N191="nulová",J191,0)</f>
        <v>0</v>
      </c>
      <c r="BJ191" s="16" t="s">
        <v>133</v>
      </c>
      <c r="BK191" s="153">
        <f>ROUND(I191*H191,2)</f>
        <v>0</v>
      </c>
      <c r="BL191" s="16" t="s">
        <v>132</v>
      </c>
      <c r="BM191" s="152" t="s">
        <v>259</v>
      </c>
    </row>
    <row r="192" spans="1:65" s="2" customFormat="1" ht="24.2" customHeight="1">
      <c r="A192" s="31"/>
      <c r="B192" s="139"/>
      <c r="C192" s="140" t="s">
        <v>260</v>
      </c>
      <c r="D192" s="140" t="s">
        <v>128</v>
      </c>
      <c r="E192" s="141" t="s">
        <v>261</v>
      </c>
      <c r="F192" s="142" t="s">
        <v>262</v>
      </c>
      <c r="G192" s="143" t="s">
        <v>208</v>
      </c>
      <c r="H192" s="144">
        <v>1</v>
      </c>
      <c r="I192" s="145"/>
      <c r="J192" s="146">
        <f>ROUND(I192*H192,2)</f>
        <v>0</v>
      </c>
      <c r="K192" s="147"/>
      <c r="L192" s="32"/>
      <c r="M192" s="148" t="s">
        <v>1</v>
      </c>
      <c r="N192" s="149" t="s">
        <v>42</v>
      </c>
      <c r="O192" s="57"/>
      <c r="P192" s="150">
        <f>O192*H192</f>
        <v>0</v>
      </c>
      <c r="Q192" s="150">
        <v>0</v>
      </c>
      <c r="R192" s="150">
        <f>Q192*H192</f>
        <v>0</v>
      </c>
      <c r="S192" s="150">
        <v>6.3E-2</v>
      </c>
      <c r="T192" s="151">
        <f>S192*H192</f>
        <v>6.3E-2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2" t="s">
        <v>132</v>
      </c>
      <c r="AT192" s="152" t="s">
        <v>128</v>
      </c>
      <c r="AU192" s="152" t="s">
        <v>133</v>
      </c>
      <c r="AY192" s="16" t="s">
        <v>126</v>
      </c>
      <c r="BE192" s="153">
        <f>IF(N192="základná",J192,0)</f>
        <v>0</v>
      </c>
      <c r="BF192" s="153">
        <f>IF(N192="znížená",J192,0)</f>
        <v>0</v>
      </c>
      <c r="BG192" s="153">
        <f>IF(N192="zákl. prenesená",J192,0)</f>
        <v>0</v>
      </c>
      <c r="BH192" s="153">
        <f>IF(N192="zníž. prenesená",J192,0)</f>
        <v>0</v>
      </c>
      <c r="BI192" s="153">
        <f>IF(N192="nulová",J192,0)</f>
        <v>0</v>
      </c>
      <c r="BJ192" s="16" t="s">
        <v>133</v>
      </c>
      <c r="BK192" s="153">
        <f>ROUND(I192*H192,2)</f>
        <v>0</v>
      </c>
      <c r="BL192" s="16" t="s">
        <v>132</v>
      </c>
      <c r="BM192" s="152" t="s">
        <v>263</v>
      </c>
    </row>
    <row r="193" spans="1:65" s="2" customFormat="1" ht="24.2" customHeight="1">
      <c r="A193" s="31"/>
      <c r="B193" s="139"/>
      <c r="C193" s="140" t="s">
        <v>264</v>
      </c>
      <c r="D193" s="140" t="s">
        <v>128</v>
      </c>
      <c r="E193" s="141" t="s">
        <v>265</v>
      </c>
      <c r="F193" s="142" t="s">
        <v>266</v>
      </c>
      <c r="G193" s="143" t="s">
        <v>145</v>
      </c>
      <c r="H193" s="144">
        <v>1</v>
      </c>
      <c r="I193" s="145"/>
      <c r="J193" s="146">
        <f>ROUND(I193*H193,2)</f>
        <v>0</v>
      </c>
      <c r="K193" s="147"/>
      <c r="L193" s="32"/>
      <c r="M193" s="148" t="s">
        <v>1</v>
      </c>
      <c r="N193" s="149" t="s">
        <v>42</v>
      </c>
      <c r="O193" s="57"/>
      <c r="P193" s="150">
        <f>O193*H193</f>
        <v>0</v>
      </c>
      <c r="Q193" s="150">
        <v>0</v>
      </c>
      <c r="R193" s="150">
        <f>Q193*H193</f>
        <v>0</v>
      </c>
      <c r="S193" s="150">
        <v>0.14599999999999999</v>
      </c>
      <c r="T193" s="151">
        <f>S193*H193</f>
        <v>0.14599999999999999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52" t="s">
        <v>132</v>
      </c>
      <c r="AT193" s="152" t="s">
        <v>128</v>
      </c>
      <c r="AU193" s="152" t="s">
        <v>133</v>
      </c>
      <c r="AY193" s="16" t="s">
        <v>126</v>
      </c>
      <c r="BE193" s="153">
        <f>IF(N193="základná",J193,0)</f>
        <v>0</v>
      </c>
      <c r="BF193" s="153">
        <f>IF(N193="znížená",J193,0)</f>
        <v>0</v>
      </c>
      <c r="BG193" s="153">
        <f>IF(N193="zákl. prenesená",J193,0)</f>
        <v>0</v>
      </c>
      <c r="BH193" s="153">
        <f>IF(N193="zníž. prenesená",J193,0)</f>
        <v>0</v>
      </c>
      <c r="BI193" s="153">
        <f>IF(N193="nulová",J193,0)</f>
        <v>0</v>
      </c>
      <c r="BJ193" s="16" t="s">
        <v>133</v>
      </c>
      <c r="BK193" s="153">
        <f>ROUND(I193*H193,2)</f>
        <v>0</v>
      </c>
      <c r="BL193" s="16" t="s">
        <v>132</v>
      </c>
      <c r="BM193" s="152" t="s">
        <v>267</v>
      </c>
    </row>
    <row r="194" spans="1:65" s="2" customFormat="1" ht="24.2" customHeight="1">
      <c r="A194" s="31"/>
      <c r="B194" s="139"/>
      <c r="C194" s="140" t="s">
        <v>268</v>
      </c>
      <c r="D194" s="140" t="s">
        <v>128</v>
      </c>
      <c r="E194" s="141" t="s">
        <v>269</v>
      </c>
      <c r="F194" s="142" t="s">
        <v>270</v>
      </c>
      <c r="G194" s="143" t="s">
        <v>208</v>
      </c>
      <c r="H194" s="144">
        <v>1.5</v>
      </c>
      <c r="I194" s="145"/>
      <c r="J194" s="146">
        <f>ROUND(I194*H194,2)</f>
        <v>0</v>
      </c>
      <c r="K194" s="147"/>
      <c r="L194" s="32"/>
      <c r="M194" s="148" t="s">
        <v>1</v>
      </c>
      <c r="N194" s="149" t="s">
        <v>42</v>
      </c>
      <c r="O194" s="57"/>
      <c r="P194" s="150">
        <f>O194*H194</f>
        <v>0</v>
      </c>
      <c r="Q194" s="150">
        <v>1.0000000000000001E-5</v>
      </c>
      <c r="R194" s="150">
        <f>Q194*H194</f>
        <v>1.5000000000000002E-5</v>
      </c>
      <c r="S194" s="150">
        <v>1.25E-3</v>
      </c>
      <c r="T194" s="151">
        <f>S194*H194</f>
        <v>1.8749999999999999E-3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52" t="s">
        <v>132</v>
      </c>
      <c r="AT194" s="152" t="s">
        <v>128</v>
      </c>
      <c r="AU194" s="152" t="s">
        <v>133</v>
      </c>
      <c r="AY194" s="16" t="s">
        <v>126</v>
      </c>
      <c r="BE194" s="153">
        <f>IF(N194="základná",J194,0)</f>
        <v>0</v>
      </c>
      <c r="BF194" s="153">
        <f>IF(N194="znížená",J194,0)</f>
        <v>0</v>
      </c>
      <c r="BG194" s="153">
        <f>IF(N194="zákl. prenesená",J194,0)</f>
        <v>0</v>
      </c>
      <c r="BH194" s="153">
        <f>IF(N194="zníž. prenesená",J194,0)</f>
        <v>0</v>
      </c>
      <c r="BI194" s="153">
        <f>IF(N194="nulová",J194,0)</f>
        <v>0</v>
      </c>
      <c r="BJ194" s="16" t="s">
        <v>133</v>
      </c>
      <c r="BK194" s="153">
        <f>ROUND(I194*H194,2)</f>
        <v>0</v>
      </c>
      <c r="BL194" s="16" t="s">
        <v>132</v>
      </c>
      <c r="BM194" s="152" t="s">
        <v>271</v>
      </c>
    </row>
    <row r="195" spans="1:65" s="13" customFormat="1" ht="11.25">
      <c r="B195" s="154"/>
      <c r="D195" s="155" t="s">
        <v>135</v>
      </c>
      <c r="E195" s="156" t="s">
        <v>1</v>
      </c>
      <c r="F195" s="157" t="s">
        <v>272</v>
      </c>
      <c r="H195" s="158">
        <v>1.5</v>
      </c>
      <c r="I195" s="159"/>
      <c r="L195" s="154"/>
      <c r="M195" s="160"/>
      <c r="N195" s="161"/>
      <c r="O195" s="161"/>
      <c r="P195" s="161"/>
      <c r="Q195" s="161"/>
      <c r="R195" s="161"/>
      <c r="S195" s="161"/>
      <c r="T195" s="162"/>
      <c r="AT195" s="156" t="s">
        <v>135</v>
      </c>
      <c r="AU195" s="156" t="s">
        <v>133</v>
      </c>
      <c r="AV195" s="13" t="s">
        <v>133</v>
      </c>
      <c r="AW195" s="13" t="s">
        <v>31</v>
      </c>
      <c r="AX195" s="13" t="s">
        <v>81</v>
      </c>
      <c r="AY195" s="156" t="s">
        <v>126</v>
      </c>
    </row>
    <row r="196" spans="1:65" s="2" customFormat="1" ht="37.9" customHeight="1">
      <c r="A196" s="31"/>
      <c r="B196" s="139"/>
      <c r="C196" s="140" t="s">
        <v>273</v>
      </c>
      <c r="D196" s="140" t="s">
        <v>128</v>
      </c>
      <c r="E196" s="141" t="s">
        <v>274</v>
      </c>
      <c r="F196" s="142" t="s">
        <v>275</v>
      </c>
      <c r="G196" s="143" t="s">
        <v>208</v>
      </c>
      <c r="H196" s="144">
        <v>1</v>
      </c>
      <c r="I196" s="145"/>
      <c r="J196" s="146">
        <f>ROUND(I196*H196,2)</f>
        <v>0</v>
      </c>
      <c r="K196" s="147"/>
      <c r="L196" s="32"/>
      <c r="M196" s="148" t="s">
        <v>1</v>
      </c>
      <c r="N196" s="149" t="s">
        <v>42</v>
      </c>
      <c r="O196" s="57"/>
      <c r="P196" s="150">
        <f>O196*H196</f>
        <v>0</v>
      </c>
      <c r="Q196" s="150">
        <v>0</v>
      </c>
      <c r="R196" s="150">
        <f>Q196*H196</f>
        <v>0</v>
      </c>
      <c r="S196" s="150">
        <v>4.4999999999999999E-4</v>
      </c>
      <c r="T196" s="151">
        <f>S196*H196</f>
        <v>4.4999999999999999E-4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2" t="s">
        <v>132</v>
      </c>
      <c r="AT196" s="152" t="s">
        <v>128</v>
      </c>
      <c r="AU196" s="152" t="s">
        <v>133</v>
      </c>
      <c r="AY196" s="16" t="s">
        <v>126</v>
      </c>
      <c r="BE196" s="153">
        <f>IF(N196="základná",J196,0)</f>
        <v>0</v>
      </c>
      <c r="BF196" s="153">
        <f>IF(N196="znížená",J196,0)</f>
        <v>0</v>
      </c>
      <c r="BG196" s="153">
        <f>IF(N196="zákl. prenesená",J196,0)</f>
        <v>0</v>
      </c>
      <c r="BH196" s="153">
        <f>IF(N196="zníž. prenesená",J196,0)</f>
        <v>0</v>
      </c>
      <c r="BI196" s="153">
        <f>IF(N196="nulová",J196,0)</f>
        <v>0</v>
      </c>
      <c r="BJ196" s="16" t="s">
        <v>133</v>
      </c>
      <c r="BK196" s="153">
        <f>ROUND(I196*H196,2)</f>
        <v>0</v>
      </c>
      <c r="BL196" s="16" t="s">
        <v>132</v>
      </c>
      <c r="BM196" s="152" t="s">
        <v>276</v>
      </c>
    </row>
    <row r="197" spans="1:65" s="2" customFormat="1" ht="37.9" customHeight="1">
      <c r="A197" s="31"/>
      <c r="B197" s="139"/>
      <c r="C197" s="140" t="s">
        <v>277</v>
      </c>
      <c r="D197" s="140" t="s">
        <v>128</v>
      </c>
      <c r="E197" s="141" t="s">
        <v>278</v>
      </c>
      <c r="F197" s="142" t="s">
        <v>279</v>
      </c>
      <c r="G197" s="143" t="s">
        <v>131</v>
      </c>
      <c r="H197" s="144">
        <v>30</v>
      </c>
      <c r="I197" s="145"/>
      <c r="J197" s="146">
        <f>ROUND(I197*H197,2)</f>
        <v>0</v>
      </c>
      <c r="K197" s="147"/>
      <c r="L197" s="32"/>
      <c r="M197" s="148" t="s">
        <v>1</v>
      </c>
      <c r="N197" s="149" t="s">
        <v>42</v>
      </c>
      <c r="O197" s="57"/>
      <c r="P197" s="150">
        <f>O197*H197</f>
        <v>0</v>
      </c>
      <c r="Q197" s="150">
        <v>0</v>
      </c>
      <c r="R197" s="150">
        <f>Q197*H197</f>
        <v>0</v>
      </c>
      <c r="S197" s="150">
        <v>6.8000000000000005E-2</v>
      </c>
      <c r="T197" s="151">
        <f>S197*H197</f>
        <v>2.04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2" t="s">
        <v>132</v>
      </c>
      <c r="AT197" s="152" t="s">
        <v>128</v>
      </c>
      <c r="AU197" s="152" t="s">
        <v>133</v>
      </c>
      <c r="AY197" s="16" t="s">
        <v>126</v>
      </c>
      <c r="BE197" s="153">
        <f>IF(N197="základná",J197,0)</f>
        <v>0</v>
      </c>
      <c r="BF197" s="153">
        <f>IF(N197="znížená",J197,0)</f>
        <v>0</v>
      </c>
      <c r="BG197" s="153">
        <f>IF(N197="zákl. prenesená",J197,0)</f>
        <v>0</v>
      </c>
      <c r="BH197" s="153">
        <f>IF(N197="zníž. prenesená",J197,0)</f>
        <v>0</v>
      </c>
      <c r="BI197" s="153">
        <f>IF(N197="nulová",J197,0)</f>
        <v>0</v>
      </c>
      <c r="BJ197" s="16" t="s">
        <v>133</v>
      </c>
      <c r="BK197" s="153">
        <f>ROUND(I197*H197,2)</f>
        <v>0</v>
      </c>
      <c r="BL197" s="16" t="s">
        <v>132</v>
      </c>
      <c r="BM197" s="152" t="s">
        <v>280</v>
      </c>
    </row>
    <row r="198" spans="1:65" s="13" customFormat="1" ht="11.25">
      <c r="B198" s="154"/>
      <c r="D198" s="155" t="s">
        <v>135</v>
      </c>
      <c r="E198" s="156" t="s">
        <v>1</v>
      </c>
      <c r="F198" s="157" t="s">
        <v>281</v>
      </c>
      <c r="H198" s="158">
        <v>30</v>
      </c>
      <c r="I198" s="159"/>
      <c r="L198" s="154"/>
      <c r="M198" s="160"/>
      <c r="N198" s="161"/>
      <c r="O198" s="161"/>
      <c r="P198" s="161"/>
      <c r="Q198" s="161"/>
      <c r="R198" s="161"/>
      <c r="S198" s="161"/>
      <c r="T198" s="162"/>
      <c r="AT198" s="156" t="s">
        <v>135</v>
      </c>
      <c r="AU198" s="156" t="s">
        <v>133</v>
      </c>
      <c r="AV198" s="13" t="s">
        <v>133</v>
      </c>
      <c r="AW198" s="13" t="s">
        <v>31</v>
      </c>
      <c r="AX198" s="13" t="s">
        <v>81</v>
      </c>
      <c r="AY198" s="156" t="s">
        <v>126</v>
      </c>
    </row>
    <row r="199" spans="1:65" s="2" customFormat="1" ht="24.2" customHeight="1">
      <c r="A199" s="31"/>
      <c r="B199" s="139"/>
      <c r="C199" s="140" t="s">
        <v>282</v>
      </c>
      <c r="D199" s="140" t="s">
        <v>128</v>
      </c>
      <c r="E199" s="141" t="s">
        <v>283</v>
      </c>
      <c r="F199" s="142" t="s">
        <v>284</v>
      </c>
      <c r="G199" s="143" t="s">
        <v>285</v>
      </c>
      <c r="H199" s="144">
        <v>13.172000000000001</v>
      </c>
      <c r="I199" s="145"/>
      <c r="J199" s="146">
        <f>ROUND(I199*H199,2)</f>
        <v>0</v>
      </c>
      <c r="K199" s="147"/>
      <c r="L199" s="32"/>
      <c r="M199" s="148" t="s">
        <v>1</v>
      </c>
      <c r="N199" s="149" t="s">
        <v>42</v>
      </c>
      <c r="O199" s="57"/>
      <c r="P199" s="150">
        <f>O199*H199</f>
        <v>0</v>
      </c>
      <c r="Q199" s="150">
        <v>0</v>
      </c>
      <c r="R199" s="150">
        <f>Q199*H199</f>
        <v>0</v>
      </c>
      <c r="S199" s="150">
        <v>0</v>
      </c>
      <c r="T199" s="151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2" t="s">
        <v>132</v>
      </c>
      <c r="AT199" s="152" t="s">
        <v>128</v>
      </c>
      <c r="AU199" s="152" t="s">
        <v>133</v>
      </c>
      <c r="AY199" s="16" t="s">
        <v>126</v>
      </c>
      <c r="BE199" s="153">
        <f>IF(N199="základná",J199,0)</f>
        <v>0</v>
      </c>
      <c r="BF199" s="153">
        <f>IF(N199="znížená",J199,0)</f>
        <v>0</v>
      </c>
      <c r="BG199" s="153">
        <f>IF(N199="zákl. prenesená",J199,0)</f>
        <v>0</v>
      </c>
      <c r="BH199" s="153">
        <f>IF(N199="zníž. prenesená",J199,0)</f>
        <v>0</v>
      </c>
      <c r="BI199" s="153">
        <f>IF(N199="nulová",J199,0)</f>
        <v>0</v>
      </c>
      <c r="BJ199" s="16" t="s">
        <v>133</v>
      </c>
      <c r="BK199" s="153">
        <f>ROUND(I199*H199,2)</f>
        <v>0</v>
      </c>
      <c r="BL199" s="16" t="s">
        <v>132</v>
      </c>
      <c r="BM199" s="152" t="s">
        <v>286</v>
      </c>
    </row>
    <row r="200" spans="1:65" s="2" customFormat="1" ht="14.45" customHeight="1">
      <c r="A200" s="31"/>
      <c r="B200" s="139"/>
      <c r="C200" s="140" t="s">
        <v>287</v>
      </c>
      <c r="D200" s="140" t="s">
        <v>128</v>
      </c>
      <c r="E200" s="141" t="s">
        <v>288</v>
      </c>
      <c r="F200" s="142" t="s">
        <v>289</v>
      </c>
      <c r="G200" s="143" t="s">
        <v>145</v>
      </c>
      <c r="H200" s="144">
        <v>2</v>
      </c>
      <c r="I200" s="145"/>
      <c r="J200" s="146">
        <f>ROUND(I200*H200,2)</f>
        <v>0</v>
      </c>
      <c r="K200" s="147"/>
      <c r="L200" s="32"/>
      <c r="M200" s="148" t="s">
        <v>1</v>
      </c>
      <c r="N200" s="149" t="s">
        <v>42</v>
      </c>
      <c r="O200" s="57"/>
      <c r="P200" s="150">
        <f>O200*H200</f>
        <v>0</v>
      </c>
      <c r="Q200" s="150">
        <v>0</v>
      </c>
      <c r="R200" s="150">
        <f>Q200*H200</f>
        <v>0</v>
      </c>
      <c r="S200" s="150">
        <v>0</v>
      </c>
      <c r="T200" s="151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2" t="s">
        <v>132</v>
      </c>
      <c r="AT200" s="152" t="s">
        <v>128</v>
      </c>
      <c r="AU200" s="152" t="s">
        <v>133</v>
      </c>
      <c r="AY200" s="16" t="s">
        <v>126</v>
      </c>
      <c r="BE200" s="153">
        <f>IF(N200="základná",J200,0)</f>
        <v>0</v>
      </c>
      <c r="BF200" s="153">
        <f>IF(N200="znížená",J200,0)</f>
        <v>0</v>
      </c>
      <c r="BG200" s="153">
        <f>IF(N200="zákl. prenesená",J200,0)</f>
        <v>0</v>
      </c>
      <c r="BH200" s="153">
        <f>IF(N200="zníž. prenesená",J200,0)</f>
        <v>0</v>
      </c>
      <c r="BI200" s="153">
        <f>IF(N200="nulová",J200,0)</f>
        <v>0</v>
      </c>
      <c r="BJ200" s="16" t="s">
        <v>133</v>
      </c>
      <c r="BK200" s="153">
        <f>ROUND(I200*H200,2)</f>
        <v>0</v>
      </c>
      <c r="BL200" s="16" t="s">
        <v>132</v>
      </c>
      <c r="BM200" s="152" t="s">
        <v>290</v>
      </c>
    </row>
    <row r="201" spans="1:65" s="12" customFormat="1" ht="22.9" customHeight="1">
      <c r="B201" s="127"/>
      <c r="D201" s="128" t="s">
        <v>75</v>
      </c>
      <c r="E201" s="137" t="s">
        <v>291</v>
      </c>
      <c r="F201" s="137" t="s">
        <v>292</v>
      </c>
      <c r="I201" s="130"/>
      <c r="J201" s="138">
        <f>BK201</f>
        <v>0</v>
      </c>
      <c r="L201" s="127"/>
      <c r="M201" s="131"/>
      <c r="N201" s="132"/>
      <c r="O201" s="132"/>
      <c r="P201" s="133">
        <f>P202</f>
        <v>0</v>
      </c>
      <c r="Q201" s="132"/>
      <c r="R201" s="133">
        <f>R202</f>
        <v>0</v>
      </c>
      <c r="S201" s="132"/>
      <c r="T201" s="134">
        <f>T202</f>
        <v>0</v>
      </c>
      <c r="AR201" s="128" t="s">
        <v>81</v>
      </c>
      <c r="AT201" s="135" t="s">
        <v>75</v>
      </c>
      <c r="AU201" s="135" t="s">
        <v>81</v>
      </c>
      <c r="AY201" s="128" t="s">
        <v>126</v>
      </c>
      <c r="BK201" s="136">
        <f>BK202</f>
        <v>0</v>
      </c>
    </row>
    <row r="202" spans="1:65" s="2" customFormat="1" ht="24.2" customHeight="1">
      <c r="A202" s="31"/>
      <c r="B202" s="139"/>
      <c r="C202" s="140" t="s">
        <v>293</v>
      </c>
      <c r="D202" s="140" t="s">
        <v>128</v>
      </c>
      <c r="E202" s="141" t="s">
        <v>294</v>
      </c>
      <c r="F202" s="142" t="s">
        <v>295</v>
      </c>
      <c r="G202" s="143" t="s">
        <v>285</v>
      </c>
      <c r="H202" s="144">
        <v>23.09</v>
      </c>
      <c r="I202" s="145"/>
      <c r="J202" s="146">
        <f>ROUND(I202*H202,2)</f>
        <v>0</v>
      </c>
      <c r="K202" s="147"/>
      <c r="L202" s="32"/>
      <c r="M202" s="148" t="s">
        <v>1</v>
      </c>
      <c r="N202" s="149" t="s">
        <v>42</v>
      </c>
      <c r="O202" s="57"/>
      <c r="P202" s="150">
        <f>O202*H202</f>
        <v>0</v>
      </c>
      <c r="Q202" s="150">
        <v>0</v>
      </c>
      <c r="R202" s="150">
        <f>Q202*H202</f>
        <v>0</v>
      </c>
      <c r="S202" s="150">
        <v>0</v>
      </c>
      <c r="T202" s="151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52" t="s">
        <v>132</v>
      </c>
      <c r="AT202" s="152" t="s">
        <v>128</v>
      </c>
      <c r="AU202" s="152" t="s">
        <v>133</v>
      </c>
      <c r="AY202" s="16" t="s">
        <v>126</v>
      </c>
      <c r="BE202" s="153">
        <f>IF(N202="základná",J202,0)</f>
        <v>0</v>
      </c>
      <c r="BF202" s="153">
        <f>IF(N202="znížená",J202,0)</f>
        <v>0</v>
      </c>
      <c r="BG202" s="153">
        <f>IF(N202="zákl. prenesená",J202,0)</f>
        <v>0</v>
      </c>
      <c r="BH202" s="153">
        <f>IF(N202="zníž. prenesená",J202,0)</f>
        <v>0</v>
      </c>
      <c r="BI202" s="153">
        <f>IF(N202="nulová",J202,0)</f>
        <v>0</v>
      </c>
      <c r="BJ202" s="16" t="s">
        <v>133</v>
      </c>
      <c r="BK202" s="153">
        <f>ROUND(I202*H202,2)</f>
        <v>0</v>
      </c>
      <c r="BL202" s="16" t="s">
        <v>132</v>
      </c>
      <c r="BM202" s="152" t="s">
        <v>296</v>
      </c>
    </row>
    <row r="203" spans="1:65" s="12" customFormat="1" ht="25.9" customHeight="1">
      <c r="B203" s="127"/>
      <c r="D203" s="128" t="s">
        <v>75</v>
      </c>
      <c r="E203" s="129" t="s">
        <v>297</v>
      </c>
      <c r="F203" s="129" t="s">
        <v>298</v>
      </c>
      <c r="I203" s="130"/>
      <c r="J203" s="115">
        <f>BK203</f>
        <v>0</v>
      </c>
      <c r="L203" s="127"/>
      <c r="M203" s="131"/>
      <c r="N203" s="132"/>
      <c r="O203" s="132"/>
      <c r="P203" s="133">
        <f>P204+P211+P218+P224+P248+P263+P266+P272+P299+P305+P319+P352+P360</f>
        <v>0</v>
      </c>
      <c r="Q203" s="132"/>
      <c r="R203" s="133">
        <f>R204+R211+R218+R224+R248+R263+R266+R272+R299+R305+R319+R352+R360</f>
        <v>5.7001874502000005</v>
      </c>
      <c r="S203" s="132"/>
      <c r="T203" s="134">
        <f>T204+T211+T218+T224+T248+T263+T266+T272+T299+T305+T319+T352+T360</f>
        <v>0.14815</v>
      </c>
      <c r="AR203" s="128" t="s">
        <v>133</v>
      </c>
      <c r="AT203" s="135" t="s">
        <v>75</v>
      </c>
      <c r="AU203" s="135" t="s">
        <v>76</v>
      </c>
      <c r="AY203" s="128" t="s">
        <v>126</v>
      </c>
      <c r="BK203" s="136">
        <f>BK204+BK211+BK218+BK224+BK248+BK263+BK266+BK272+BK299+BK305+BK319+BK352+BK360</f>
        <v>0</v>
      </c>
    </row>
    <row r="204" spans="1:65" s="12" customFormat="1" ht="22.9" customHeight="1">
      <c r="B204" s="127"/>
      <c r="D204" s="128" t="s">
        <v>75</v>
      </c>
      <c r="E204" s="137" t="s">
        <v>299</v>
      </c>
      <c r="F204" s="137" t="s">
        <v>300</v>
      </c>
      <c r="I204" s="130"/>
      <c r="J204" s="138">
        <f>BK204</f>
        <v>0</v>
      </c>
      <c r="L204" s="127"/>
      <c r="M204" s="131"/>
      <c r="N204" s="132"/>
      <c r="O204" s="132"/>
      <c r="P204" s="133">
        <f>SUM(P205:P210)</f>
        <v>0</v>
      </c>
      <c r="Q204" s="132"/>
      <c r="R204" s="133">
        <f>SUM(R205:R210)</f>
        <v>3.3547E-2</v>
      </c>
      <c r="S204" s="132"/>
      <c r="T204" s="134">
        <f>SUM(T205:T210)</f>
        <v>0</v>
      </c>
      <c r="AR204" s="128" t="s">
        <v>133</v>
      </c>
      <c r="AT204" s="135" t="s">
        <v>75</v>
      </c>
      <c r="AU204" s="135" t="s">
        <v>81</v>
      </c>
      <c r="AY204" s="128" t="s">
        <v>126</v>
      </c>
      <c r="BK204" s="136">
        <f>SUM(BK205:BK210)</f>
        <v>0</v>
      </c>
    </row>
    <row r="205" spans="1:65" s="2" customFormat="1" ht="24.2" customHeight="1">
      <c r="A205" s="31"/>
      <c r="B205" s="139"/>
      <c r="C205" s="140" t="s">
        <v>301</v>
      </c>
      <c r="D205" s="140" t="s">
        <v>128</v>
      </c>
      <c r="E205" s="141" t="s">
        <v>302</v>
      </c>
      <c r="F205" s="142" t="s">
        <v>303</v>
      </c>
      <c r="G205" s="143" t="s">
        <v>131</v>
      </c>
      <c r="H205" s="144">
        <v>9.8000000000000007</v>
      </c>
      <c r="I205" s="145"/>
      <c r="J205" s="146">
        <f>ROUND(I205*H205,2)</f>
        <v>0</v>
      </c>
      <c r="K205" s="147"/>
      <c r="L205" s="32"/>
      <c r="M205" s="148" t="s">
        <v>1</v>
      </c>
      <c r="N205" s="149" t="s">
        <v>42</v>
      </c>
      <c r="O205" s="57"/>
      <c r="P205" s="150">
        <f>O205*H205</f>
        <v>0</v>
      </c>
      <c r="Q205" s="150">
        <v>0</v>
      </c>
      <c r="R205" s="150">
        <f>Q205*H205</f>
        <v>0</v>
      </c>
      <c r="S205" s="150">
        <v>0</v>
      </c>
      <c r="T205" s="151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52" t="s">
        <v>211</v>
      </c>
      <c r="AT205" s="152" t="s">
        <v>128</v>
      </c>
      <c r="AU205" s="152" t="s">
        <v>133</v>
      </c>
      <c r="AY205" s="16" t="s">
        <v>126</v>
      </c>
      <c r="BE205" s="153">
        <f>IF(N205="základná",J205,0)</f>
        <v>0</v>
      </c>
      <c r="BF205" s="153">
        <f>IF(N205="znížená",J205,0)</f>
        <v>0</v>
      </c>
      <c r="BG205" s="153">
        <f>IF(N205="zákl. prenesená",J205,0)</f>
        <v>0</v>
      </c>
      <c r="BH205" s="153">
        <f>IF(N205="zníž. prenesená",J205,0)</f>
        <v>0</v>
      </c>
      <c r="BI205" s="153">
        <f>IF(N205="nulová",J205,0)</f>
        <v>0</v>
      </c>
      <c r="BJ205" s="16" t="s">
        <v>133</v>
      </c>
      <c r="BK205" s="153">
        <f>ROUND(I205*H205,2)</f>
        <v>0</v>
      </c>
      <c r="BL205" s="16" t="s">
        <v>211</v>
      </c>
      <c r="BM205" s="152" t="s">
        <v>304</v>
      </c>
    </row>
    <row r="206" spans="1:65" s="2" customFormat="1" ht="24.2" customHeight="1">
      <c r="A206" s="31"/>
      <c r="B206" s="139"/>
      <c r="C206" s="163" t="s">
        <v>305</v>
      </c>
      <c r="D206" s="163" t="s">
        <v>147</v>
      </c>
      <c r="E206" s="164" t="s">
        <v>306</v>
      </c>
      <c r="F206" s="165" t="s">
        <v>307</v>
      </c>
      <c r="G206" s="166" t="s">
        <v>202</v>
      </c>
      <c r="H206" s="167">
        <v>11.76</v>
      </c>
      <c r="I206" s="168"/>
      <c r="J206" s="169">
        <f>ROUND(I206*H206,2)</f>
        <v>0</v>
      </c>
      <c r="K206" s="170"/>
      <c r="L206" s="171"/>
      <c r="M206" s="172" t="s">
        <v>1</v>
      </c>
      <c r="N206" s="173" t="s">
        <v>42</v>
      </c>
      <c r="O206" s="57"/>
      <c r="P206" s="150">
        <f>O206*H206</f>
        <v>0</v>
      </c>
      <c r="Q206" s="150">
        <v>1E-3</v>
      </c>
      <c r="R206" s="150">
        <f>Q206*H206</f>
        <v>1.176E-2</v>
      </c>
      <c r="S206" s="150">
        <v>0</v>
      </c>
      <c r="T206" s="151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2" t="s">
        <v>287</v>
      </c>
      <c r="AT206" s="152" t="s">
        <v>147</v>
      </c>
      <c r="AU206" s="152" t="s">
        <v>133</v>
      </c>
      <c r="AY206" s="16" t="s">
        <v>126</v>
      </c>
      <c r="BE206" s="153">
        <f>IF(N206="základná",J206,0)</f>
        <v>0</v>
      </c>
      <c r="BF206" s="153">
        <f>IF(N206="znížená",J206,0)</f>
        <v>0</v>
      </c>
      <c r="BG206" s="153">
        <f>IF(N206="zákl. prenesená",J206,0)</f>
        <v>0</v>
      </c>
      <c r="BH206" s="153">
        <f>IF(N206="zníž. prenesená",J206,0)</f>
        <v>0</v>
      </c>
      <c r="BI206" s="153">
        <f>IF(N206="nulová",J206,0)</f>
        <v>0</v>
      </c>
      <c r="BJ206" s="16" t="s">
        <v>133</v>
      </c>
      <c r="BK206" s="153">
        <f>ROUND(I206*H206,2)</f>
        <v>0</v>
      </c>
      <c r="BL206" s="16" t="s">
        <v>211</v>
      </c>
      <c r="BM206" s="152" t="s">
        <v>308</v>
      </c>
    </row>
    <row r="207" spans="1:65" s="2" customFormat="1" ht="24.2" customHeight="1">
      <c r="A207" s="31"/>
      <c r="B207" s="139"/>
      <c r="C207" s="140" t="s">
        <v>309</v>
      </c>
      <c r="D207" s="140" t="s">
        <v>128</v>
      </c>
      <c r="E207" s="141" t="s">
        <v>310</v>
      </c>
      <c r="F207" s="142" t="s">
        <v>311</v>
      </c>
      <c r="G207" s="143" t="s">
        <v>131</v>
      </c>
      <c r="H207" s="144">
        <v>18.155999999999999</v>
      </c>
      <c r="I207" s="145"/>
      <c r="J207" s="146">
        <f>ROUND(I207*H207,2)</f>
        <v>0</v>
      </c>
      <c r="K207" s="147"/>
      <c r="L207" s="32"/>
      <c r="M207" s="148" t="s">
        <v>1</v>
      </c>
      <c r="N207" s="149" t="s">
        <v>42</v>
      </c>
      <c r="O207" s="57"/>
      <c r="P207" s="150">
        <f>O207*H207</f>
        <v>0</v>
      </c>
      <c r="Q207" s="150">
        <v>0</v>
      </c>
      <c r="R207" s="150">
        <f>Q207*H207</f>
        <v>0</v>
      </c>
      <c r="S207" s="150">
        <v>0</v>
      </c>
      <c r="T207" s="151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52" t="s">
        <v>211</v>
      </c>
      <c r="AT207" s="152" t="s">
        <v>128</v>
      </c>
      <c r="AU207" s="152" t="s">
        <v>133</v>
      </c>
      <c r="AY207" s="16" t="s">
        <v>126</v>
      </c>
      <c r="BE207" s="153">
        <f>IF(N207="základná",J207,0)</f>
        <v>0</v>
      </c>
      <c r="BF207" s="153">
        <f>IF(N207="znížená",J207,0)</f>
        <v>0</v>
      </c>
      <c r="BG207" s="153">
        <f>IF(N207="zákl. prenesená",J207,0)</f>
        <v>0</v>
      </c>
      <c r="BH207" s="153">
        <f>IF(N207="zníž. prenesená",J207,0)</f>
        <v>0</v>
      </c>
      <c r="BI207" s="153">
        <f>IF(N207="nulová",J207,0)</f>
        <v>0</v>
      </c>
      <c r="BJ207" s="16" t="s">
        <v>133</v>
      </c>
      <c r="BK207" s="153">
        <f>ROUND(I207*H207,2)</f>
        <v>0</v>
      </c>
      <c r="BL207" s="16" t="s">
        <v>211</v>
      </c>
      <c r="BM207" s="152" t="s">
        <v>312</v>
      </c>
    </row>
    <row r="208" spans="1:65" s="13" customFormat="1" ht="11.25">
      <c r="B208" s="154"/>
      <c r="D208" s="155" t="s">
        <v>135</v>
      </c>
      <c r="E208" s="156" t="s">
        <v>1</v>
      </c>
      <c r="F208" s="157" t="s">
        <v>313</v>
      </c>
      <c r="H208" s="158">
        <v>18.155999999999999</v>
      </c>
      <c r="I208" s="159"/>
      <c r="L208" s="154"/>
      <c r="M208" s="160"/>
      <c r="N208" s="161"/>
      <c r="O208" s="161"/>
      <c r="P208" s="161"/>
      <c r="Q208" s="161"/>
      <c r="R208" s="161"/>
      <c r="S208" s="161"/>
      <c r="T208" s="162"/>
      <c r="AT208" s="156" t="s">
        <v>135</v>
      </c>
      <c r="AU208" s="156" t="s">
        <v>133</v>
      </c>
      <c r="AV208" s="13" t="s">
        <v>133</v>
      </c>
      <c r="AW208" s="13" t="s">
        <v>31</v>
      </c>
      <c r="AX208" s="13" t="s">
        <v>81</v>
      </c>
      <c r="AY208" s="156" t="s">
        <v>126</v>
      </c>
    </row>
    <row r="209" spans="1:65" s="2" customFormat="1" ht="24.2" customHeight="1">
      <c r="A209" s="31"/>
      <c r="B209" s="139"/>
      <c r="C209" s="163" t="s">
        <v>314</v>
      </c>
      <c r="D209" s="163" t="s">
        <v>147</v>
      </c>
      <c r="E209" s="164" t="s">
        <v>306</v>
      </c>
      <c r="F209" s="165" t="s">
        <v>307</v>
      </c>
      <c r="G209" s="166" t="s">
        <v>202</v>
      </c>
      <c r="H209" s="167">
        <v>21.786999999999999</v>
      </c>
      <c r="I209" s="168"/>
      <c r="J209" s="169">
        <f>ROUND(I209*H209,2)</f>
        <v>0</v>
      </c>
      <c r="K209" s="170"/>
      <c r="L209" s="171"/>
      <c r="M209" s="172" t="s">
        <v>1</v>
      </c>
      <c r="N209" s="173" t="s">
        <v>42</v>
      </c>
      <c r="O209" s="57"/>
      <c r="P209" s="150">
        <f>O209*H209</f>
        <v>0</v>
      </c>
      <c r="Q209" s="150">
        <v>1E-3</v>
      </c>
      <c r="R209" s="150">
        <f>Q209*H209</f>
        <v>2.1787000000000001E-2</v>
      </c>
      <c r="S209" s="150">
        <v>0</v>
      </c>
      <c r="T209" s="151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52" t="s">
        <v>287</v>
      </c>
      <c r="AT209" s="152" t="s">
        <v>147</v>
      </c>
      <c r="AU209" s="152" t="s">
        <v>133</v>
      </c>
      <c r="AY209" s="16" t="s">
        <v>126</v>
      </c>
      <c r="BE209" s="153">
        <f>IF(N209="základná",J209,0)</f>
        <v>0</v>
      </c>
      <c r="BF209" s="153">
        <f>IF(N209="znížená",J209,0)</f>
        <v>0</v>
      </c>
      <c r="BG209" s="153">
        <f>IF(N209="zákl. prenesená",J209,0)</f>
        <v>0</v>
      </c>
      <c r="BH209" s="153">
        <f>IF(N209="zníž. prenesená",J209,0)</f>
        <v>0</v>
      </c>
      <c r="BI209" s="153">
        <f>IF(N209="nulová",J209,0)</f>
        <v>0</v>
      </c>
      <c r="BJ209" s="16" t="s">
        <v>133</v>
      </c>
      <c r="BK209" s="153">
        <f>ROUND(I209*H209,2)</f>
        <v>0</v>
      </c>
      <c r="BL209" s="16" t="s">
        <v>211</v>
      </c>
      <c r="BM209" s="152" t="s">
        <v>315</v>
      </c>
    </row>
    <row r="210" spans="1:65" s="2" customFormat="1" ht="24.2" customHeight="1">
      <c r="A210" s="31"/>
      <c r="B210" s="139"/>
      <c r="C210" s="140" t="s">
        <v>316</v>
      </c>
      <c r="D210" s="140" t="s">
        <v>128</v>
      </c>
      <c r="E210" s="141" t="s">
        <v>317</v>
      </c>
      <c r="F210" s="142" t="s">
        <v>318</v>
      </c>
      <c r="G210" s="143" t="s">
        <v>285</v>
      </c>
      <c r="H210" s="144">
        <v>3.4000000000000002E-2</v>
      </c>
      <c r="I210" s="145"/>
      <c r="J210" s="146">
        <f>ROUND(I210*H210,2)</f>
        <v>0</v>
      </c>
      <c r="K210" s="147"/>
      <c r="L210" s="32"/>
      <c r="M210" s="148" t="s">
        <v>1</v>
      </c>
      <c r="N210" s="149" t="s">
        <v>42</v>
      </c>
      <c r="O210" s="57"/>
      <c r="P210" s="150">
        <f>O210*H210</f>
        <v>0</v>
      </c>
      <c r="Q210" s="150">
        <v>0</v>
      </c>
      <c r="R210" s="150">
        <f>Q210*H210</f>
        <v>0</v>
      </c>
      <c r="S210" s="150">
        <v>0</v>
      </c>
      <c r="T210" s="151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52" t="s">
        <v>211</v>
      </c>
      <c r="AT210" s="152" t="s">
        <v>128</v>
      </c>
      <c r="AU210" s="152" t="s">
        <v>133</v>
      </c>
      <c r="AY210" s="16" t="s">
        <v>126</v>
      </c>
      <c r="BE210" s="153">
        <f>IF(N210="základná",J210,0)</f>
        <v>0</v>
      </c>
      <c r="BF210" s="153">
        <f>IF(N210="znížená",J210,0)</f>
        <v>0</v>
      </c>
      <c r="BG210" s="153">
        <f>IF(N210="zákl. prenesená",J210,0)</f>
        <v>0</v>
      </c>
      <c r="BH210" s="153">
        <f>IF(N210="zníž. prenesená",J210,0)</f>
        <v>0</v>
      </c>
      <c r="BI210" s="153">
        <f>IF(N210="nulová",J210,0)</f>
        <v>0</v>
      </c>
      <c r="BJ210" s="16" t="s">
        <v>133</v>
      </c>
      <c r="BK210" s="153">
        <f>ROUND(I210*H210,2)</f>
        <v>0</v>
      </c>
      <c r="BL210" s="16" t="s">
        <v>211</v>
      </c>
      <c r="BM210" s="152" t="s">
        <v>319</v>
      </c>
    </row>
    <row r="211" spans="1:65" s="12" customFormat="1" ht="22.9" customHeight="1">
      <c r="B211" s="127"/>
      <c r="D211" s="128" t="s">
        <v>75</v>
      </c>
      <c r="E211" s="137" t="s">
        <v>320</v>
      </c>
      <c r="F211" s="137" t="s">
        <v>321</v>
      </c>
      <c r="I211" s="130"/>
      <c r="J211" s="138">
        <f>BK211</f>
        <v>0</v>
      </c>
      <c r="L211" s="127"/>
      <c r="M211" s="131"/>
      <c r="N211" s="132"/>
      <c r="O211" s="132"/>
      <c r="P211" s="133">
        <f>SUM(P212:P217)</f>
        <v>0</v>
      </c>
      <c r="Q211" s="132"/>
      <c r="R211" s="133">
        <f>SUM(R212:R217)</f>
        <v>3.8999999999999998E-3</v>
      </c>
      <c r="S211" s="132"/>
      <c r="T211" s="134">
        <f>SUM(T212:T217)</f>
        <v>0</v>
      </c>
      <c r="AR211" s="128" t="s">
        <v>133</v>
      </c>
      <c r="AT211" s="135" t="s">
        <v>75</v>
      </c>
      <c r="AU211" s="135" t="s">
        <v>81</v>
      </c>
      <c r="AY211" s="128" t="s">
        <v>126</v>
      </c>
      <c r="BK211" s="136">
        <f>SUM(BK212:BK217)</f>
        <v>0</v>
      </c>
    </row>
    <row r="212" spans="1:65" s="2" customFormat="1" ht="24.2" customHeight="1">
      <c r="A212" s="31"/>
      <c r="B212" s="139"/>
      <c r="C212" s="140" t="s">
        <v>322</v>
      </c>
      <c r="D212" s="140" t="s">
        <v>128</v>
      </c>
      <c r="E212" s="141" t="s">
        <v>323</v>
      </c>
      <c r="F212" s="142" t="s">
        <v>324</v>
      </c>
      <c r="G212" s="143" t="s">
        <v>208</v>
      </c>
      <c r="H212" s="144">
        <v>1</v>
      </c>
      <c r="I212" s="145"/>
      <c r="J212" s="146">
        <f t="shared" ref="J212:J217" si="0">ROUND(I212*H212,2)</f>
        <v>0</v>
      </c>
      <c r="K212" s="147"/>
      <c r="L212" s="32"/>
      <c r="M212" s="148" t="s">
        <v>1</v>
      </c>
      <c r="N212" s="149" t="s">
        <v>42</v>
      </c>
      <c r="O212" s="57"/>
      <c r="P212" s="150">
        <f t="shared" ref="P212:P217" si="1">O212*H212</f>
        <v>0</v>
      </c>
      <c r="Q212" s="150">
        <v>1.6299999999999999E-3</v>
      </c>
      <c r="R212" s="150">
        <f t="shared" ref="R212:R217" si="2">Q212*H212</f>
        <v>1.6299999999999999E-3</v>
      </c>
      <c r="S212" s="150">
        <v>0</v>
      </c>
      <c r="T212" s="151">
        <f t="shared" ref="T212:T217" si="3"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52" t="s">
        <v>211</v>
      </c>
      <c r="AT212" s="152" t="s">
        <v>128</v>
      </c>
      <c r="AU212" s="152" t="s">
        <v>133</v>
      </c>
      <c r="AY212" s="16" t="s">
        <v>126</v>
      </c>
      <c r="BE212" s="153">
        <f t="shared" ref="BE212:BE217" si="4">IF(N212="základná",J212,0)</f>
        <v>0</v>
      </c>
      <c r="BF212" s="153">
        <f t="shared" ref="BF212:BF217" si="5">IF(N212="znížená",J212,0)</f>
        <v>0</v>
      </c>
      <c r="BG212" s="153">
        <f t="shared" ref="BG212:BG217" si="6">IF(N212="zákl. prenesená",J212,0)</f>
        <v>0</v>
      </c>
      <c r="BH212" s="153">
        <f t="shared" ref="BH212:BH217" si="7">IF(N212="zníž. prenesená",J212,0)</f>
        <v>0</v>
      </c>
      <c r="BI212" s="153">
        <f t="shared" ref="BI212:BI217" si="8">IF(N212="nulová",J212,0)</f>
        <v>0</v>
      </c>
      <c r="BJ212" s="16" t="s">
        <v>133</v>
      </c>
      <c r="BK212" s="153">
        <f t="shared" ref="BK212:BK217" si="9">ROUND(I212*H212,2)</f>
        <v>0</v>
      </c>
      <c r="BL212" s="16" t="s">
        <v>211</v>
      </c>
      <c r="BM212" s="152" t="s">
        <v>325</v>
      </c>
    </row>
    <row r="213" spans="1:65" s="2" customFormat="1" ht="24.2" customHeight="1">
      <c r="A213" s="31"/>
      <c r="B213" s="139"/>
      <c r="C213" s="140" t="s">
        <v>326</v>
      </c>
      <c r="D213" s="140" t="s">
        <v>128</v>
      </c>
      <c r="E213" s="141" t="s">
        <v>327</v>
      </c>
      <c r="F213" s="142" t="s">
        <v>328</v>
      </c>
      <c r="G213" s="143" t="s">
        <v>208</v>
      </c>
      <c r="H213" s="144">
        <v>1</v>
      </c>
      <c r="I213" s="145"/>
      <c r="J213" s="146">
        <f t="shared" si="0"/>
        <v>0</v>
      </c>
      <c r="K213" s="147"/>
      <c r="L213" s="32"/>
      <c r="M213" s="148" t="s">
        <v>1</v>
      </c>
      <c r="N213" s="149" t="s">
        <v>42</v>
      </c>
      <c r="O213" s="57"/>
      <c r="P213" s="150">
        <f t="shared" si="1"/>
        <v>0</v>
      </c>
      <c r="Q213" s="150">
        <v>6.4000000000000005E-4</v>
      </c>
      <c r="R213" s="150">
        <f t="shared" si="2"/>
        <v>6.4000000000000005E-4</v>
      </c>
      <c r="S213" s="150">
        <v>0</v>
      </c>
      <c r="T213" s="151">
        <f t="shared" si="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52" t="s">
        <v>211</v>
      </c>
      <c r="AT213" s="152" t="s">
        <v>128</v>
      </c>
      <c r="AU213" s="152" t="s">
        <v>133</v>
      </c>
      <c r="AY213" s="16" t="s">
        <v>126</v>
      </c>
      <c r="BE213" s="153">
        <f t="shared" si="4"/>
        <v>0</v>
      </c>
      <c r="BF213" s="153">
        <f t="shared" si="5"/>
        <v>0</v>
      </c>
      <c r="BG213" s="153">
        <f t="shared" si="6"/>
        <v>0</v>
      </c>
      <c r="BH213" s="153">
        <f t="shared" si="7"/>
        <v>0</v>
      </c>
      <c r="BI213" s="153">
        <f t="shared" si="8"/>
        <v>0</v>
      </c>
      <c r="BJ213" s="16" t="s">
        <v>133</v>
      </c>
      <c r="BK213" s="153">
        <f t="shared" si="9"/>
        <v>0</v>
      </c>
      <c r="BL213" s="16" t="s">
        <v>211</v>
      </c>
      <c r="BM213" s="152" t="s">
        <v>329</v>
      </c>
    </row>
    <row r="214" spans="1:65" s="2" customFormat="1" ht="24.2" customHeight="1">
      <c r="A214" s="31"/>
      <c r="B214" s="139"/>
      <c r="C214" s="140" t="s">
        <v>330</v>
      </c>
      <c r="D214" s="140" t="s">
        <v>128</v>
      </c>
      <c r="E214" s="141" t="s">
        <v>331</v>
      </c>
      <c r="F214" s="142" t="s">
        <v>332</v>
      </c>
      <c r="G214" s="143" t="s">
        <v>145</v>
      </c>
      <c r="H214" s="144">
        <v>1</v>
      </c>
      <c r="I214" s="145"/>
      <c r="J214" s="146">
        <f t="shared" si="0"/>
        <v>0</v>
      </c>
      <c r="K214" s="147"/>
      <c r="L214" s="32"/>
      <c r="M214" s="148" t="s">
        <v>1</v>
      </c>
      <c r="N214" s="149" t="s">
        <v>42</v>
      </c>
      <c r="O214" s="57"/>
      <c r="P214" s="150">
        <f t="shared" si="1"/>
        <v>0</v>
      </c>
      <c r="Q214" s="150">
        <v>1E-4</v>
      </c>
      <c r="R214" s="150">
        <f t="shared" si="2"/>
        <v>1E-4</v>
      </c>
      <c r="S214" s="150">
        <v>0</v>
      </c>
      <c r="T214" s="151">
        <f t="shared" si="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52" t="s">
        <v>211</v>
      </c>
      <c r="AT214" s="152" t="s">
        <v>128</v>
      </c>
      <c r="AU214" s="152" t="s">
        <v>133</v>
      </c>
      <c r="AY214" s="16" t="s">
        <v>126</v>
      </c>
      <c r="BE214" s="153">
        <f t="shared" si="4"/>
        <v>0</v>
      </c>
      <c r="BF214" s="153">
        <f t="shared" si="5"/>
        <v>0</v>
      </c>
      <c r="BG214" s="153">
        <f t="shared" si="6"/>
        <v>0</v>
      </c>
      <c r="BH214" s="153">
        <f t="shared" si="7"/>
        <v>0</v>
      </c>
      <c r="BI214" s="153">
        <f t="shared" si="8"/>
        <v>0</v>
      </c>
      <c r="BJ214" s="16" t="s">
        <v>133</v>
      </c>
      <c r="BK214" s="153">
        <f t="shared" si="9"/>
        <v>0</v>
      </c>
      <c r="BL214" s="16" t="s">
        <v>211</v>
      </c>
      <c r="BM214" s="152" t="s">
        <v>333</v>
      </c>
    </row>
    <row r="215" spans="1:65" s="2" customFormat="1" ht="24.2" customHeight="1">
      <c r="A215" s="31"/>
      <c r="B215" s="139"/>
      <c r="C215" s="163" t="s">
        <v>334</v>
      </c>
      <c r="D215" s="163" t="s">
        <v>147</v>
      </c>
      <c r="E215" s="164" t="s">
        <v>335</v>
      </c>
      <c r="F215" s="165" t="s">
        <v>336</v>
      </c>
      <c r="G215" s="166" t="s">
        <v>145</v>
      </c>
      <c r="H215" s="167">
        <v>1</v>
      </c>
      <c r="I215" s="168"/>
      <c r="J215" s="169">
        <f t="shared" si="0"/>
        <v>0</v>
      </c>
      <c r="K215" s="170"/>
      <c r="L215" s="171"/>
      <c r="M215" s="172" t="s">
        <v>1</v>
      </c>
      <c r="N215" s="173" t="s">
        <v>42</v>
      </c>
      <c r="O215" s="57"/>
      <c r="P215" s="150">
        <f t="shared" si="1"/>
        <v>0</v>
      </c>
      <c r="Q215" s="150">
        <v>1.5299999999999999E-3</v>
      </c>
      <c r="R215" s="150">
        <f t="shared" si="2"/>
        <v>1.5299999999999999E-3</v>
      </c>
      <c r="S215" s="150">
        <v>0</v>
      </c>
      <c r="T215" s="151">
        <f t="shared" si="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52" t="s">
        <v>287</v>
      </c>
      <c r="AT215" s="152" t="s">
        <v>147</v>
      </c>
      <c r="AU215" s="152" t="s">
        <v>133</v>
      </c>
      <c r="AY215" s="16" t="s">
        <v>126</v>
      </c>
      <c r="BE215" s="153">
        <f t="shared" si="4"/>
        <v>0</v>
      </c>
      <c r="BF215" s="153">
        <f t="shared" si="5"/>
        <v>0</v>
      </c>
      <c r="BG215" s="153">
        <f t="shared" si="6"/>
        <v>0</v>
      </c>
      <c r="BH215" s="153">
        <f t="shared" si="7"/>
        <v>0</v>
      </c>
      <c r="BI215" s="153">
        <f t="shared" si="8"/>
        <v>0</v>
      </c>
      <c r="BJ215" s="16" t="s">
        <v>133</v>
      </c>
      <c r="BK215" s="153">
        <f t="shared" si="9"/>
        <v>0</v>
      </c>
      <c r="BL215" s="16" t="s">
        <v>211</v>
      </c>
      <c r="BM215" s="152" t="s">
        <v>337</v>
      </c>
    </row>
    <row r="216" spans="1:65" s="2" customFormat="1" ht="24.2" customHeight="1">
      <c r="A216" s="31"/>
      <c r="B216" s="139"/>
      <c r="C216" s="140" t="s">
        <v>338</v>
      </c>
      <c r="D216" s="140" t="s">
        <v>128</v>
      </c>
      <c r="E216" s="141" t="s">
        <v>339</v>
      </c>
      <c r="F216" s="142" t="s">
        <v>340</v>
      </c>
      <c r="G216" s="143" t="s">
        <v>208</v>
      </c>
      <c r="H216" s="144">
        <v>2</v>
      </c>
      <c r="I216" s="145"/>
      <c r="J216" s="146">
        <f t="shared" si="0"/>
        <v>0</v>
      </c>
      <c r="K216" s="147"/>
      <c r="L216" s="32"/>
      <c r="M216" s="148" t="s">
        <v>1</v>
      </c>
      <c r="N216" s="149" t="s">
        <v>42</v>
      </c>
      <c r="O216" s="57"/>
      <c r="P216" s="150">
        <f t="shared" si="1"/>
        <v>0</v>
      </c>
      <c r="Q216" s="150">
        <v>0</v>
      </c>
      <c r="R216" s="150">
        <f t="shared" si="2"/>
        <v>0</v>
      </c>
      <c r="S216" s="150">
        <v>0</v>
      </c>
      <c r="T216" s="151">
        <f t="shared" si="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52" t="s">
        <v>132</v>
      </c>
      <c r="AT216" s="152" t="s">
        <v>128</v>
      </c>
      <c r="AU216" s="152" t="s">
        <v>133</v>
      </c>
      <c r="AY216" s="16" t="s">
        <v>126</v>
      </c>
      <c r="BE216" s="153">
        <f t="shared" si="4"/>
        <v>0</v>
      </c>
      <c r="BF216" s="153">
        <f t="shared" si="5"/>
        <v>0</v>
      </c>
      <c r="BG216" s="153">
        <f t="shared" si="6"/>
        <v>0</v>
      </c>
      <c r="BH216" s="153">
        <f t="shared" si="7"/>
        <v>0</v>
      </c>
      <c r="BI216" s="153">
        <f t="shared" si="8"/>
        <v>0</v>
      </c>
      <c r="BJ216" s="16" t="s">
        <v>133</v>
      </c>
      <c r="BK216" s="153">
        <f t="shared" si="9"/>
        <v>0</v>
      </c>
      <c r="BL216" s="16" t="s">
        <v>132</v>
      </c>
      <c r="BM216" s="152" t="s">
        <v>341</v>
      </c>
    </row>
    <row r="217" spans="1:65" s="2" customFormat="1" ht="24.2" customHeight="1">
      <c r="A217" s="31"/>
      <c r="B217" s="139"/>
      <c r="C217" s="140" t="s">
        <v>342</v>
      </c>
      <c r="D217" s="140" t="s">
        <v>128</v>
      </c>
      <c r="E217" s="141" t="s">
        <v>343</v>
      </c>
      <c r="F217" s="142" t="s">
        <v>344</v>
      </c>
      <c r="G217" s="143" t="s">
        <v>285</v>
      </c>
      <c r="H217" s="144">
        <v>4.0000000000000001E-3</v>
      </c>
      <c r="I217" s="145"/>
      <c r="J217" s="146">
        <f t="shared" si="0"/>
        <v>0</v>
      </c>
      <c r="K217" s="147"/>
      <c r="L217" s="32"/>
      <c r="M217" s="148" t="s">
        <v>1</v>
      </c>
      <c r="N217" s="149" t="s">
        <v>42</v>
      </c>
      <c r="O217" s="57"/>
      <c r="P217" s="150">
        <f t="shared" si="1"/>
        <v>0</v>
      </c>
      <c r="Q217" s="150">
        <v>0</v>
      </c>
      <c r="R217" s="150">
        <f t="shared" si="2"/>
        <v>0</v>
      </c>
      <c r="S217" s="150">
        <v>0</v>
      </c>
      <c r="T217" s="151">
        <f t="shared" si="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52" t="s">
        <v>211</v>
      </c>
      <c r="AT217" s="152" t="s">
        <v>128</v>
      </c>
      <c r="AU217" s="152" t="s">
        <v>133</v>
      </c>
      <c r="AY217" s="16" t="s">
        <v>126</v>
      </c>
      <c r="BE217" s="153">
        <f t="shared" si="4"/>
        <v>0</v>
      </c>
      <c r="BF217" s="153">
        <f t="shared" si="5"/>
        <v>0</v>
      </c>
      <c r="BG217" s="153">
        <f t="shared" si="6"/>
        <v>0</v>
      </c>
      <c r="BH217" s="153">
        <f t="shared" si="7"/>
        <v>0</v>
      </c>
      <c r="BI217" s="153">
        <f t="shared" si="8"/>
        <v>0</v>
      </c>
      <c r="BJ217" s="16" t="s">
        <v>133</v>
      </c>
      <c r="BK217" s="153">
        <f t="shared" si="9"/>
        <v>0</v>
      </c>
      <c r="BL217" s="16" t="s">
        <v>211</v>
      </c>
      <c r="BM217" s="152" t="s">
        <v>345</v>
      </c>
    </row>
    <row r="218" spans="1:65" s="12" customFormat="1" ht="22.9" customHeight="1">
      <c r="B218" s="127"/>
      <c r="D218" s="128" t="s">
        <v>75</v>
      </c>
      <c r="E218" s="137" t="s">
        <v>346</v>
      </c>
      <c r="F218" s="137" t="s">
        <v>347</v>
      </c>
      <c r="I218" s="130"/>
      <c r="J218" s="138">
        <f>BK218</f>
        <v>0</v>
      </c>
      <c r="L218" s="127"/>
      <c r="M218" s="131"/>
      <c r="N218" s="132"/>
      <c r="O218" s="132"/>
      <c r="P218" s="133">
        <f>SUM(P219:P223)</f>
        <v>0</v>
      </c>
      <c r="Q218" s="132"/>
      <c r="R218" s="133">
        <f>SUM(R219:R223)</f>
        <v>3.5999999999999999E-3</v>
      </c>
      <c r="S218" s="132"/>
      <c r="T218" s="134">
        <f>SUM(T219:T223)</f>
        <v>4.2599999999999999E-3</v>
      </c>
      <c r="AR218" s="128" t="s">
        <v>133</v>
      </c>
      <c r="AT218" s="135" t="s">
        <v>75</v>
      </c>
      <c r="AU218" s="135" t="s">
        <v>81</v>
      </c>
      <c r="AY218" s="128" t="s">
        <v>126</v>
      </c>
      <c r="BK218" s="136">
        <f>SUM(BK219:BK223)</f>
        <v>0</v>
      </c>
    </row>
    <row r="219" spans="1:65" s="2" customFormat="1" ht="24.2" customHeight="1">
      <c r="A219" s="31"/>
      <c r="B219" s="139"/>
      <c r="C219" s="140" t="s">
        <v>348</v>
      </c>
      <c r="D219" s="140" t="s">
        <v>128</v>
      </c>
      <c r="E219" s="141" t="s">
        <v>349</v>
      </c>
      <c r="F219" s="142" t="s">
        <v>350</v>
      </c>
      <c r="G219" s="143" t="s">
        <v>208</v>
      </c>
      <c r="H219" s="144">
        <v>2</v>
      </c>
      <c r="I219" s="145"/>
      <c r="J219" s="146">
        <f>ROUND(I219*H219,2)</f>
        <v>0</v>
      </c>
      <c r="K219" s="147"/>
      <c r="L219" s="32"/>
      <c r="M219" s="148" t="s">
        <v>1</v>
      </c>
      <c r="N219" s="149" t="s">
        <v>42</v>
      </c>
      <c r="O219" s="57"/>
      <c r="P219" s="150">
        <f>O219*H219</f>
        <v>0</v>
      </c>
      <c r="Q219" s="150">
        <v>1.65E-3</v>
      </c>
      <c r="R219" s="150">
        <f>Q219*H219</f>
        <v>3.3E-3</v>
      </c>
      <c r="S219" s="150">
        <v>0</v>
      </c>
      <c r="T219" s="151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52" t="s">
        <v>211</v>
      </c>
      <c r="AT219" s="152" t="s">
        <v>128</v>
      </c>
      <c r="AU219" s="152" t="s">
        <v>133</v>
      </c>
      <c r="AY219" s="16" t="s">
        <v>126</v>
      </c>
      <c r="BE219" s="153">
        <f>IF(N219="základná",J219,0)</f>
        <v>0</v>
      </c>
      <c r="BF219" s="153">
        <f>IF(N219="znížená",J219,0)</f>
        <v>0</v>
      </c>
      <c r="BG219" s="153">
        <f>IF(N219="zákl. prenesená",J219,0)</f>
        <v>0</v>
      </c>
      <c r="BH219" s="153">
        <f>IF(N219="zníž. prenesená",J219,0)</f>
        <v>0</v>
      </c>
      <c r="BI219" s="153">
        <f>IF(N219="nulová",J219,0)</f>
        <v>0</v>
      </c>
      <c r="BJ219" s="16" t="s">
        <v>133</v>
      </c>
      <c r="BK219" s="153">
        <f>ROUND(I219*H219,2)</f>
        <v>0</v>
      </c>
      <c r="BL219" s="16" t="s">
        <v>211</v>
      </c>
      <c r="BM219" s="152" t="s">
        <v>351</v>
      </c>
    </row>
    <row r="220" spans="1:65" s="2" customFormat="1" ht="24.2" customHeight="1">
      <c r="A220" s="31"/>
      <c r="B220" s="139"/>
      <c r="C220" s="140" t="s">
        <v>352</v>
      </c>
      <c r="D220" s="140" t="s">
        <v>128</v>
      </c>
      <c r="E220" s="141" t="s">
        <v>353</v>
      </c>
      <c r="F220" s="142" t="s">
        <v>354</v>
      </c>
      <c r="G220" s="143" t="s">
        <v>208</v>
      </c>
      <c r="H220" s="144">
        <v>2</v>
      </c>
      <c r="I220" s="145"/>
      <c r="J220" s="146">
        <f>ROUND(I220*H220,2)</f>
        <v>0</v>
      </c>
      <c r="K220" s="147"/>
      <c r="L220" s="32"/>
      <c r="M220" s="148" t="s">
        <v>1</v>
      </c>
      <c r="N220" s="149" t="s">
        <v>42</v>
      </c>
      <c r="O220" s="57"/>
      <c r="P220" s="150">
        <f>O220*H220</f>
        <v>0</v>
      </c>
      <c r="Q220" s="150">
        <v>0</v>
      </c>
      <c r="R220" s="150">
        <f>Q220*H220</f>
        <v>0</v>
      </c>
      <c r="S220" s="150">
        <v>2.1299999999999999E-3</v>
      </c>
      <c r="T220" s="151">
        <f>S220*H220</f>
        <v>4.2599999999999999E-3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52" t="s">
        <v>211</v>
      </c>
      <c r="AT220" s="152" t="s">
        <v>128</v>
      </c>
      <c r="AU220" s="152" t="s">
        <v>133</v>
      </c>
      <c r="AY220" s="16" t="s">
        <v>126</v>
      </c>
      <c r="BE220" s="153">
        <f>IF(N220="základná",J220,0)</f>
        <v>0</v>
      </c>
      <c r="BF220" s="153">
        <f>IF(N220="znížená",J220,0)</f>
        <v>0</v>
      </c>
      <c r="BG220" s="153">
        <f>IF(N220="zákl. prenesená",J220,0)</f>
        <v>0</v>
      </c>
      <c r="BH220" s="153">
        <f>IF(N220="zníž. prenesená",J220,0)</f>
        <v>0</v>
      </c>
      <c r="BI220" s="153">
        <f>IF(N220="nulová",J220,0)</f>
        <v>0</v>
      </c>
      <c r="BJ220" s="16" t="s">
        <v>133</v>
      </c>
      <c r="BK220" s="153">
        <f>ROUND(I220*H220,2)</f>
        <v>0</v>
      </c>
      <c r="BL220" s="16" t="s">
        <v>211</v>
      </c>
      <c r="BM220" s="152" t="s">
        <v>355</v>
      </c>
    </row>
    <row r="221" spans="1:65" s="2" customFormat="1" ht="24.2" customHeight="1">
      <c r="A221" s="31"/>
      <c r="B221" s="139"/>
      <c r="C221" s="140" t="s">
        <v>356</v>
      </c>
      <c r="D221" s="140" t="s">
        <v>128</v>
      </c>
      <c r="E221" s="141" t="s">
        <v>357</v>
      </c>
      <c r="F221" s="142" t="s">
        <v>358</v>
      </c>
      <c r="G221" s="143" t="s">
        <v>145</v>
      </c>
      <c r="H221" s="144">
        <v>3</v>
      </c>
      <c r="I221" s="145"/>
      <c r="J221" s="146">
        <f>ROUND(I221*H221,2)</f>
        <v>0</v>
      </c>
      <c r="K221" s="147"/>
      <c r="L221" s="32"/>
      <c r="M221" s="148" t="s">
        <v>1</v>
      </c>
      <c r="N221" s="149" t="s">
        <v>42</v>
      </c>
      <c r="O221" s="57"/>
      <c r="P221" s="150">
        <f>O221*H221</f>
        <v>0</v>
      </c>
      <c r="Q221" s="150">
        <v>1E-4</v>
      </c>
      <c r="R221" s="150">
        <f>Q221*H221</f>
        <v>3.0000000000000003E-4</v>
      </c>
      <c r="S221" s="150">
        <v>0</v>
      </c>
      <c r="T221" s="151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52" t="s">
        <v>211</v>
      </c>
      <c r="AT221" s="152" t="s">
        <v>128</v>
      </c>
      <c r="AU221" s="152" t="s">
        <v>133</v>
      </c>
      <c r="AY221" s="16" t="s">
        <v>126</v>
      </c>
      <c r="BE221" s="153">
        <f>IF(N221="základná",J221,0)</f>
        <v>0</v>
      </c>
      <c r="BF221" s="153">
        <f>IF(N221="znížená",J221,0)</f>
        <v>0</v>
      </c>
      <c r="BG221" s="153">
        <f>IF(N221="zákl. prenesená",J221,0)</f>
        <v>0</v>
      </c>
      <c r="BH221" s="153">
        <f>IF(N221="zníž. prenesená",J221,0)</f>
        <v>0</v>
      </c>
      <c r="BI221" s="153">
        <f>IF(N221="nulová",J221,0)</f>
        <v>0</v>
      </c>
      <c r="BJ221" s="16" t="s">
        <v>133</v>
      </c>
      <c r="BK221" s="153">
        <f>ROUND(I221*H221,2)</f>
        <v>0</v>
      </c>
      <c r="BL221" s="16" t="s">
        <v>211</v>
      </c>
      <c r="BM221" s="152" t="s">
        <v>359</v>
      </c>
    </row>
    <row r="222" spans="1:65" s="2" customFormat="1" ht="24.2" customHeight="1">
      <c r="A222" s="31"/>
      <c r="B222" s="139"/>
      <c r="C222" s="140" t="s">
        <v>360</v>
      </c>
      <c r="D222" s="140" t="s">
        <v>128</v>
      </c>
      <c r="E222" s="141" t="s">
        <v>361</v>
      </c>
      <c r="F222" s="142" t="s">
        <v>362</v>
      </c>
      <c r="G222" s="143" t="s">
        <v>145</v>
      </c>
      <c r="H222" s="144">
        <v>2</v>
      </c>
      <c r="I222" s="145"/>
      <c r="J222" s="146">
        <f>ROUND(I222*H222,2)</f>
        <v>0</v>
      </c>
      <c r="K222" s="147"/>
      <c r="L222" s="32"/>
      <c r="M222" s="148" t="s">
        <v>1</v>
      </c>
      <c r="N222" s="149" t="s">
        <v>42</v>
      </c>
      <c r="O222" s="57"/>
      <c r="P222" s="150">
        <f>O222*H222</f>
        <v>0</v>
      </c>
      <c r="Q222" s="150">
        <v>0</v>
      </c>
      <c r="R222" s="150">
        <f>Q222*H222</f>
        <v>0</v>
      </c>
      <c r="S222" s="150">
        <v>0</v>
      </c>
      <c r="T222" s="151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52" t="s">
        <v>211</v>
      </c>
      <c r="AT222" s="152" t="s">
        <v>128</v>
      </c>
      <c r="AU222" s="152" t="s">
        <v>133</v>
      </c>
      <c r="AY222" s="16" t="s">
        <v>126</v>
      </c>
      <c r="BE222" s="153">
        <f>IF(N222="základná",J222,0)</f>
        <v>0</v>
      </c>
      <c r="BF222" s="153">
        <f>IF(N222="znížená",J222,0)</f>
        <v>0</v>
      </c>
      <c r="BG222" s="153">
        <f>IF(N222="zákl. prenesená",J222,0)</f>
        <v>0</v>
      </c>
      <c r="BH222" s="153">
        <f>IF(N222="zníž. prenesená",J222,0)</f>
        <v>0</v>
      </c>
      <c r="BI222" s="153">
        <f>IF(N222="nulová",J222,0)</f>
        <v>0</v>
      </c>
      <c r="BJ222" s="16" t="s">
        <v>133</v>
      </c>
      <c r="BK222" s="153">
        <f>ROUND(I222*H222,2)</f>
        <v>0</v>
      </c>
      <c r="BL222" s="16" t="s">
        <v>211</v>
      </c>
      <c r="BM222" s="152" t="s">
        <v>363</v>
      </c>
    </row>
    <row r="223" spans="1:65" s="2" customFormat="1" ht="24.2" customHeight="1">
      <c r="A223" s="31"/>
      <c r="B223" s="139"/>
      <c r="C223" s="140" t="s">
        <v>364</v>
      </c>
      <c r="D223" s="140" t="s">
        <v>128</v>
      </c>
      <c r="E223" s="141" t="s">
        <v>365</v>
      </c>
      <c r="F223" s="142" t="s">
        <v>366</v>
      </c>
      <c r="G223" s="143" t="s">
        <v>285</v>
      </c>
      <c r="H223" s="144">
        <v>4.0000000000000001E-3</v>
      </c>
      <c r="I223" s="145"/>
      <c r="J223" s="146">
        <f>ROUND(I223*H223,2)</f>
        <v>0</v>
      </c>
      <c r="K223" s="147"/>
      <c r="L223" s="32"/>
      <c r="M223" s="148" t="s">
        <v>1</v>
      </c>
      <c r="N223" s="149" t="s">
        <v>42</v>
      </c>
      <c r="O223" s="57"/>
      <c r="P223" s="150">
        <f>O223*H223</f>
        <v>0</v>
      </c>
      <c r="Q223" s="150">
        <v>0</v>
      </c>
      <c r="R223" s="150">
        <f>Q223*H223</f>
        <v>0</v>
      </c>
      <c r="S223" s="150">
        <v>0</v>
      </c>
      <c r="T223" s="151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52" t="s">
        <v>211</v>
      </c>
      <c r="AT223" s="152" t="s">
        <v>128</v>
      </c>
      <c r="AU223" s="152" t="s">
        <v>133</v>
      </c>
      <c r="AY223" s="16" t="s">
        <v>126</v>
      </c>
      <c r="BE223" s="153">
        <f>IF(N223="základná",J223,0)</f>
        <v>0</v>
      </c>
      <c r="BF223" s="153">
        <f>IF(N223="znížená",J223,0)</f>
        <v>0</v>
      </c>
      <c r="BG223" s="153">
        <f>IF(N223="zákl. prenesená",J223,0)</f>
        <v>0</v>
      </c>
      <c r="BH223" s="153">
        <f>IF(N223="zníž. prenesená",J223,0)</f>
        <v>0</v>
      </c>
      <c r="BI223" s="153">
        <f>IF(N223="nulová",J223,0)</f>
        <v>0</v>
      </c>
      <c r="BJ223" s="16" t="s">
        <v>133</v>
      </c>
      <c r="BK223" s="153">
        <f>ROUND(I223*H223,2)</f>
        <v>0</v>
      </c>
      <c r="BL223" s="16" t="s">
        <v>211</v>
      </c>
      <c r="BM223" s="152" t="s">
        <v>367</v>
      </c>
    </row>
    <row r="224" spans="1:65" s="12" customFormat="1" ht="22.9" customHeight="1">
      <c r="B224" s="127"/>
      <c r="D224" s="128" t="s">
        <v>75</v>
      </c>
      <c r="E224" s="137" t="s">
        <v>368</v>
      </c>
      <c r="F224" s="137" t="s">
        <v>369</v>
      </c>
      <c r="I224" s="130"/>
      <c r="J224" s="138">
        <f>BK224</f>
        <v>0</v>
      </c>
      <c r="L224" s="127"/>
      <c r="M224" s="131"/>
      <c r="N224" s="132"/>
      <c r="O224" s="132"/>
      <c r="P224" s="133">
        <f>SUM(P225:P247)</f>
        <v>0</v>
      </c>
      <c r="Q224" s="132"/>
      <c r="R224" s="133">
        <f>SUM(R225:R247)</f>
        <v>4.4950000000000004E-2</v>
      </c>
      <c r="S224" s="132"/>
      <c r="T224" s="134">
        <f>SUM(T225:T247)</f>
        <v>0.13388999999999998</v>
      </c>
      <c r="AR224" s="128" t="s">
        <v>133</v>
      </c>
      <c r="AT224" s="135" t="s">
        <v>75</v>
      </c>
      <c r="AU224" s="135" t="s">
        <v>81</v>
      </c>
      <c r="AY224" s="128" t="s">
        <v>126</v>
      </c>
      <c r="BK224" s="136">
        <f>SUM(BK225:BK247)</f>
        <v>0</v>
      </c>
    </row>
    <row r="225" spans="1:65" s="2" customFormat="1" ht="24.2" customHeight="1">
      <c r="A225" s="31"/>
      <c r="B225" s="139"/>
      <c r="C225" s="140" t="s">
        <v>370</v>
      </c>
      <c r="D225" s="140" t="s">
        <v>128</v>
      </c>
      <c r="E225" s="141" t="s">
        <v>371</v>
      </c>
      <c r="F225" s="142" t="s">
        <v>372</v>
      </c>
      <c r="G225" s="143" t="s">
        <v>373</v>
      </c>
      <c r="H225" s="144">
        <v>1</v>
      </c>
      <c r="I225" s="145"/>
      <c r="J225" s="146">
        <f t="shared" ref="J225:J247" si="10">ROUND(I225*H225,2)</f>
        <v>0</v>
      </c>
      <c r="K225" s="147"/>
      <c r="L225" s="32"/>
      <c r="M225" s="148" t="s">
        <v>1</v>
      </c>
      <c r="N225" s="149" t="s">
        <v>42</v>
      </c>
      <c r="O225" s="57"/>
      <c r="P225" s="150">
        <f t="shared" ref="P225:P247" si="11">O225*H225</f>
        <v>0</v>
      </c>
      <c r="Q225" s="150">
        <v>0</v>
      </c>
      <c r="R225" s="150">
        <f t="shared" ref="R225:R247" si="12">Q225*H225</f>
        <v>0</v>
      </c>
      <c r="S225" s="150">
        <v>1.933E-2</v>
      </c>
      <c r="T225" s="151">
        <f t="shared" ref="T225:T247" si="13">S225*H225</f>
        <v>1.933E-2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2" t="s">
        <v>211</v>
      </c>
      <c r="AT225" s="152" t="s">
        <v>128</v>
      </c>
      <c r="AU225" s="152" t="s">
        <v>133</v>
      </c>
      <c r="AY225" s="16" t="s">
        <v>126</v>
      </c>
      <c r="BE225" s="153">
        <f t="shared" ref="BE225:BE247" si="14">IF(N225="základná",J225,0)</f>
        <v>0</v>
      </c>
      <c r="BF225" s="153">
        <f t="shared" ref="BF225:BF247" si="15">IF(N225="znížená",J225,0)</f>
        <v>0</v>
      </c>
      <c r="BG225" s="153">
        <f t="shared" ref="BG225:BG247" si="16">IF(N225="zákl. prenesená",J225,0)</f>
        <v>0</v>
      </c>
      <c r="BH225" s="153">
        <f t="shared" ref="BH225:BH247" si="17">IF(N225="zníž. prenesená",J225,0)</f>
        <v>0</v>
      </c>
      <c r="BI225" s="153">
        <f t="shared" ref="BI225:BI247" si="18">IF(N225="nulová",J225,0)</f>
        <v>0</v>
      </c>
      <c r="BJ225" s="16" t="s">
        <v>133</v>
      </c>
      <c r="BK225" s="153">
        <f t="shared" ref="BK225:BK247" si="19">ROUND(I225*H225,2)</f>
        <v>0</v>
      </c>
      <c r="BL225" s="16" t="s">
        <v>211</v>
      </c>
      <c r="BM225" s="152" t="s">
        <v>374</v>
      </c>
    </row>
    <row r="226" spans="1:65" s="2" customFormat="1" ht="14.45" customHeight="1">
      <c r="A226" s="31"/>
      <c r="B226" s="139"/>
      <c r="C226" s="140" t="s">
        <v>375</v>
      </c>
      <c r="D226" s="140" t="s">
        <v>128</v>
      </c>
      <c r="E226" s="141" t="s">
        <v>376</v>
      </c>
      <c r="F226" s="142" t="s">
        <v>377</v>
      </c>
      <c r="G226" s="143" t="s">
        <v>145</v>
      </c>
      <c r="H226" s="144">
        <v>1</v>
      </c>
      <c r="I226" s="145"/>
      <c r="J226" s="146">
        <f t="shared" si="10"/>
        <v>0</v>
      </c>
      <c r="K226" s="147"/>
      <c r="L226" s="32"/>
      <c r="M226" s="148" t="s">
        <v>1</v>
      </c>
      <c r="N226" s="149" t="s">
        <v>42</v>
      </c>
      <c r="O226" s="57"/>
      <c r="P226" s="150">
        <f t="shared" si="11"/>
        <v>0</v>
      </c>
      <c r="Q226" s="150">
        <v>1.7000000000000001E-4</v>
      </c>
      <c r="R226" s="150">
        <f t="shared" si="12"/>
        <v>1.7000000000000001E-4</v>
      </c>
      <c r="S226" s="150">
        <v>0</v>
      </c>
      <c r="T226" s="151">
        <f t="shared" si="1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52" t="s">
        <v>211</v>
      </c>
      <c r="AT226" s="152" t="s">
        <v>128</v>
      </c>
      <c r="AU226" s="152" t="s">
        <v>133</v>
      </c>
      <c r="AY226" s="16" t="s">
        <v>126</v>
      </c>
      <c r="BE226" s="153">
        <f t="shared" si="14"/>
        <v>0</v>
      </c>
      <c r="BF226" s="153">
        <f t="shared" si="15"/>
        <v>0</v>
      </c>
      <c r="BG226" s="153">
        <f t="shared" si="16"/>
        <v>0</v>
      </c>
      <c r="BH226" s="153">
        <f t="shared" si="17"/>
        <v>0</v>
      </c>
      <c r="BI226" s="153">
        <f t="shared" si="18"/>
        <v>0</v>
      </c>
      <c r="BJ226" s="16" t="s">
        <v>133</v>
      </c>
      <c r="BK226" s="153">
        <f t="shared" si="19"/>
        <v>0</v>
      </c>
      <c r="BL226" s="16" t="s">
        <v>211</v>
      </c>
      <c r="BM226" s="152" t="s">
        <v>378</v>
      </c>
    </row>
    <row r="227" spans="1:65" s="2" customFormat="1" ht="24.2" customHeight="1">
      <c r="A227" s="31"/>
      <c r="B227" s="139"/>
      <c r="C227" s="163" t="s">
        <v>379</v>
      </c>
      <c r="D227" s="163" t="s">
        <v>147</v>
      </c>
      <c r="E227" s="164" t="s">
        <v>380</v>
      </c>
      <c r="F227" s="165" t="s">
        <v>381</v>
      </c>
      <c r="G227" s="166" t="s">
        <v>145</v>
      </c>
      <c r="H227" s="167">
        <v>1</v>
      </c>
      <c r="I227" s="168"/>
      <c r="J227" s="169">
        <f t="shared" si="10"/>
        <v>0</v>
      </c>
      <c r="K227" s="170"/>
      <c r="L227" s="171"/>
      <c r="M227" s="172" t="s">
        <v>1</v>
      </c>
      <c r="N227" s="173" t="s">
        <v>42</v>
      </c>
      <c r="O227" s="57"/>
      <c r="P227" s="150">
        <f t="shared" si="11"/>
        <v>0</v>
      </c>
      <c r="Q227" s="150">
        <v>2.3E-2</v>
      </c>
      <c r="R227" s="150">
        <f t="shared" si="12"/>
        <v>2.3E-2</v>
      </c>
      <c r="S227" s="150">
        <v>0</v>
      </c>
      <c r="T227" s="151">
        <f t="shared" si="1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52" t="s">
        <v>287</v>
      </c>
      <c r="AT227" s="152" t="s">
        <v>147</v>
      </c>
      <c r="AU227" s="152" t="s">
        <v>133</v>
      </c>
      <c r="AY227" s="16" t="s">
        <v>126</v>
      </c>
      <c r="BE227" s="153">
        <f t="shared" si="14"/>
        <v>0</v>
      </c>
      <c r="BF227" s="153">
        <f t="shared" si="15"/>
        <v>0</v>
      </c>
      <c r="BG227" s="153">
        <f t="shared" si="16"/>
        <v>0</v>
      </c>
      <c r="BH227" s="153">
        <f t="shared" si="17"/>
        <v>0</v>
      </c>
      <c r="BI227" s="153">
        <f t="shared" si="18"/>
        <v>0</v>
      </c>
      <c r="BJ227" s="16" t="s">
        <v>133</v>
      </c>
      <c r="BK227" s="153">
        <f t="shared" si="19"/>
        <v>0</v>
      </c>
      <c r="BL227" s="16" t="s">
        <v>211</v>
      </c>
      <c r="BM227" s="152" t="s">
        <v>382</v>
      </c>
    </row>
    <row r="228" spans="1:65" s="2" customFormat="1" ht="24.2" customHeight="1">
      <c r="A228" s="31"/>
      <c r="B228" s="139"/>
      <c r="C228" s="140" t="s">
        <v>383</v>
      </c>
      <c r="D228" s="140" t="s">
        <v>128</v>
      </c>
      <c r="E228" s="141" t="s">
        <v>384</v>
      </c>
      <c r="F228" s="142" t="s">
        <v>385</v>
      </c>
      <c r="G228" s="143" t="s">
        <v>373</v>
      </c>
      <c r="H228" s="144">
        <v>1</v>
      </c>
      <c r="I228" s="145"/>
      <c r="J228" s="146">
        <f t="shared" si="10"/>
        <v>0</v>
      </c>
      <c r="K228" s="147"/>
      <c r="L228" s="32"/>
      <c r="M228" s="148" t="s">
        <v>1</v>
      </c>
      <c r="N228" s="149" t="s">
        <v>42</v>
      </c>
      <c r="O228" s="57"/>
      <c r="P228" s="150">
        <f t="shared" si="11"/>
        <v>0</v>
      </c>
      <c r="Q228" s="150">
        <v>0</v>
      </c>
      <c r="R228" s="150">
        <f t="shared" si="12"/>
        <v>0</v>
      </c>
      <c r="S228" s="150">
        <v>1.9460000000000002E-2</v>
      </c>
      <c r="T228" s="151">
        <f t="shared" si="13"/>
        <v>1.9460000000000002E-2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52" t="s">
        <v>211</v>
      </c>
      <c r="AT228" s="152" t="s">
        <v>128</v>
      </c>
      <c r="AU228" s="152" t="s">
        <v>133</v>
      </c>
      <c r="AY228" s="16" t="s">
        <v>126</v>
      </c>
      <c r="BE228" s="153">
        <f t="shared" si="14"/>
        <v>0</v>
      </c>
      <c r="BF228" s="153">
        <f t="shared" si="15"/>
        <v>0</v>
      </c>
      <c r="BG228" s="153">
        <f t="shared" si="16"/>
        <v>0</v>
      </c>
      <c r="BH228" s="153">
        <f t="shared" si="17"/>
        <v>0</v>
      </c>
      <c r="BI228" s="153">
        <f t="shared" si="18"/>
        <v>0</v>
      </c>
      <c r="BJ228" s="16" t="s">
        <v>133</v>
      </c>
      <c r="BK228" s="153">
        <f t="shared" si="19"/>
        <v>0</v>
      </c>
      <c r="BL228" s="16" t="s">
        <v>211</v>
      </c>
      <c r="BM228" s="152" t="s">
        <v>386</v>
      </c>
    </row>
    <row r="229" spans="1:65" s="2" customFormat="1" ht="14.45" customHeight="1">
      <c r="A229" s="31"/>
      <c r="B229" s="139"/>
      <c r="C229" s="140" t="s">
        <v>387</v>
      </c>
      <c r="D229" s="140" t="s">
        <v>128</v>
      </c>
      <c r="E229" s="141" t="s">
        <v>388</v>
      </c>
      <c r="F229" s="142" t="s">
        <v>389</v>
      </c>
      <c r="G229" s="143" t="s">
        <v>373</v>
      </c>
      <c r="H229" s="144">
        <v>1</v>
      </c>
      <c r="I229" s="145"/>
      <c r="J229" s="146">
        <f t="shared" si="10"/>
        <v>0</v>
      </c>
      <c r="K229" s="147"/>
      <c r="L229" s="32"/>
      <c r="M229" s="148" t="s">
        <v>1</v>
      </c>
      <c r="N229" s="149" t="s">
        <v>42</v>
      </c>
      <c r="O229" s="57"/>
      <c r="P229" s="150">
        <f t="shared" si="11"/>
        <v>0</v>
      </c>
      <c r="Q229" s="150">
        <v>2.3E-3</v>
      </c>
      <c r="R229" s="150">
        <f t="shared" si="12"/>
        <v>2.3E-3</v>
      </c>
      <c r="S229" s="150">
        <v>0</v>
      </c>
      <c r="T229" s="151">
        <f t="shared" si="1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52" t="s">
        <v>211</v>
      </c>
      <c r="AT229" s="152" t="s">
        <v>128</v>
      </c>
      <c r="AU229" s="152" t="s">
        <v>133</v>
      </c>
      <c r="AY229" s="16" t="s">
        <v>126</v>
      </c>
      <c r="BE229" s="153">
        <f t="shared" si="14"/>
        <v>0</v>
      </c>
      <c r="BF229" s="153">
        <f t="shared" si="15"/>
        <v>0</v>
      </c>
      <c r="BG229" s="153">
        <f t="shared" si="16"/>
        <v>0</v>
      </c>
      <c r="BH229" s="153">
        <f t="shared" si="17"/>
        <v>0</v>
      </c>
      <c r="BI229" s="153">
        <f t="shared" si="18"/>
        <v>0</v>
      </c>
      <c r="BJ229" s="16" t="s">
        <v>133</v>
      </c>
      <c r="BK229" s="153">
        <f t="shared" si="19"/>
        <v>0</v>
      </c>
      <c r="BL229" s="16" t="s">
        <v>211</v>
      </c>
      <c r="BM229" s="152" t="s">
        <v>390</v>
      </c>
    </row>
    <row r="230" spans="1:65" s="2" customFormat="1" ht="14.45" customHeight="1">
      <c r="A230" s="31"/>
      <c r="B230" s="139"/>
      <c r="C230" s="163" t="s">
        <v>391</v>
      </c>
      <c r="D230" s="163" t="s">
        <v>147</v>
      </c>
      <c r="E230" s="164" t="s">
        <v>392</v>
      </c>
      <c r="F230" s="165" t="s">
        <v>393</v>
      </c>
      <c r="G230" s="166" t="s">
        <v>145</v>
      </c>
      <c r="H230" s="167">
        <v>1</v>
      </c>
      <c r="I230" s="168"/>
      <c r="J230" s="169">
        <f t="shared" si="10"/>
        <v>0</v>
      </c>
      <c r="K230" s="170"/>
      <c r="L230" s="171"/>
      <c r="M230" s="172" t="s">
        <v>1</v>
      </c>
      <c r="N230" s="173" t="s">
        <v>42</v>
      </c>
      <c r="O230" s="57"/>
      <c r="P230" s="150">
        <f t="shared" si="11"/>
        <v>0</v>
      </c>
      <c r="Q230" s="150">
        <v>6.1999999999999998E-3</v>
      </c>
      <c r="R230" s="150">
        <f t="shared" si="12"/>
        <v>6.1999999999999998E-3</v>
      </c>
      <c r="S230" s="150">
        <v>0</v>
      </c>
      <c r="T230" s="151">
        <f t="shared" si="1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52" t="s">
        <v>287</v>
      </c>
      <c r="AT230" s="152" t="s">
        <v>147</v>
      </c>
      <c r="AU230" s="152" t="s">
        <v>133</v>
      </c>
      <c r="AY230" s="16" t="s">
        <v>126</v>
      </c>
      <c r="BE230" s="153">
        <f t="shared" si="14"/>
        <v>0</v>
      </c>
      <c r="BF230" s="153">
        <f t="shared" si="15"/>
        <v>0</v>
      </c>
      <c r="BG230" s="153">
        <f t="shared" si="16"/>
        <v>0</v>
      </c>
      <c r="BH230" s="153">
        <f t="shared" si="17"/>
        <v>0</v>
      </c>
      <c r="BI230" s="153">
        <f t="shared" si="18"/>
        <v>0</v>
      </c>
      <c r="BJ230" s="16" t="s">
        <v>133</v>
      </c>
      <c r="BK230" s="153">
        <f t="shared" si="19"/>
        <v>0</v>
      </c>
      <c r="BL230" s="16" t="s">
        <v>211</v>
      </c>
      <c r="BM230" s="152" t="s">
        <v>394</v>
      </c>
    </row>
    <row r="231" spans="1:65" s="2" customFormat="1" ht="24.2" customHeight="1">
      <c r="A231" s="31"/>
      <c r="B231" s="139"/>
      <c r="C231" s="140" t="s">
        <v>395</v>
      </c>
      <c r="D231" s="140" t="s">
        <v>128</v>
      </c>
      <c r="E231" s="141" t="s">
        <v>396</v>
      </c>
      <c r="F231" s="142" t="s">
        <v>397</v>
      </c>
      <c r="G231" s="143" t="s">
        <v>373</v>
      </c>
      <c r="H231" s="144">
        <v>1</v>
      </c>
      <c r="I231" s="145"/>
      <c r="J231" s="146">
        <f t="shared" si="10"/>
        <v>0</v>
      </c>
      <c r="K231" s="147"/>
      <c r="L231" s="32"/>
      <c r="M231" s="148" t="s">
        <v>1</v>
      </c>
      <c r="N231" s="149" t="s">
        <v>42</v>
      </c>
      <c r="O231" s="57"/>
      <c r="P231" s="150">
        <f t="shared" si="11"/>
        <v>0</v>
      </c>
      <c r="Q231" s="150">
        <v>0</v>
      </c>
      <c r="R231" s="150">
        <f t="shared" si="12"/>
        <v>0</v>
      </c>
      <c r="S231" s="150">
        <v>8.7999999999999995E-2</v>
      </c>
      <c r="T231" s="151">
        <f t="shared" si="13"/>
        <v>8.7999999999999995E-2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52" t="s">
        <v>211</v>
      </c>
      <c r="AT231" s="152" t="s">
        <v>128</v>
      </c>
      <c r="AU231" s="152" t="s">
        <v>133</v>
      </c>
      <c r="AY231" s="16" t="s">
        <v>126</v>
      </c>
      <c r="BE231" s="153">
        <f t="shared" si="14"/>
        <v>0</v>
      </c>
      <c r="BF231" s="153">
        <f t="shared" si="15"/>
        <v>0</v>
      </c>
      <c r="BG231" s="153">
        <f t="shared" si="16"/>
        <v>0</v>
      </c>
      <c r="BH231" s="153">
        <f t="shared" si="17"/>
        <v>0</v>
      </c>
      <c r="BI231" s="153">
        <f t="shared" si="18"/>
        <v>0</v>
      </c>
      <c r="BJ231" s="16" t="s">
        <v>133</v>
      </c>
      <c r="BK231" s="153">
        <f t="shared" si="19"/>
        <v>0</v>
      </c>
      <c r="BL231" s="16" t="s">
        <v>211</v>
      </c>
      <c r="BM231" s="152" t="s">
        <v>398</v>
      </c>
    </row>
    <row r="232" spans="1:65" s="2" customFormat="1" ht="14.45" customHeight="1">
      <c r="A232" s="31"/>
      <c r="B232" s="139"/>
      <c r="C232" s="140" t="s">
        <v>399</v>
      </c>
      <c r="D232" s="140" t="s">
        <v>128</v>
      </c>
      <c r="E232" s="141" t="s">
        <v>400</v>
      </c>
      <c r="F232" s="142" t="s">
        <v>401</v>
      </c>
      <c r="G232" s="143" t="s">
        <v>373</v>
      </c>
      <c r="H232" s="144">
        <v>2</v>
      </c>
      <c r="I232" s="145"/>
      <c r="J232" s="146">
        <f t="shared" si="10"/>
        <v>0</v>
      </c>
      <c r="K232" s="147"/>
      <c r="L232" s="32"/>
      <c r="M232" s="148" t="s">
        <v>1</v>
      </c>
      <c r="N232" s="149" t="s">
        <v>42</v>
      </c>
      <c r="O232" s="57"/>
      <c r="P232" s="150">
        <f t="shared" si="11"/>
        <v>0</v>
      </c>
      <c r="Q232" s="150">
        <v>0</v>
      </c>
      <c r="R232" s="150">
        <f t="shared" si="12"/>
        <v>0</v>
      </c>
      <c r="S232" s="150">
        <v>0</v>
      </c>
      <c r="T232" s="151">
        <f t="shared" si="1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52" t="s">
        <v>211</v>
      </c>
      <c r="AT232" s="152" t="s">
        <v>128</v>
      </c>
      <c r="AU232" s="152" t="s">
        <v>133</v>
      </c>
      <c r="AY232" s="16" t="s">
        <v>126</v>
      </c>
      <c r="BE232" s="153">
        <f t="shared" si="14"/>
        <v>0</v>
      </c>
      <c r="BF232" s="153">
        <f t="shared" si="15"/>
        <v>0</v>
      </c>
      <c r="BG232" s="153">
        <f t="shared" si="16"/>
        <v>0</v>
      </c>
      <c r="BH232" s="153">
        <f t="shared" si="17"/>
        <v>0</v>
      </c>
      <c r="BI232" s="153">
        <f t="shared" si="18"/>
        <v>0</v>
      </c>
      <c r="BJ232" s="16" t="s">
        <v>133</v>
      </c>
      <c r="BK232" s="153">
        <f t="shared" si="19"/>
        <v>0</v>
      </c>
      <c r="BL232" s="16" t="s">
        <v>211</v>
      </c>
      <c r="BM232" s="152" t="s">
        <v>402</v>
      </c>
    </row>
    <row r="233" spans="1:65" s="2" customFormat="1" ht="14.45" customHeight="1">
      <c r="A233" s="31"/>
      <c r="B233" s="139"/>
      <c r="C233" s="163" t="s">
        <v>403</v>
      </c>
      <c r="D233" s="163" t="s">
        <v>147</v>
      </c>
      <c r="E233" s="164" t="s">
        <v>404</v>
      </c>
      <c r="F233" s="165" t="s">
        <v>405</v>
      </c>
      <c r="G233" s="166" t="s">
        <v>145</v>
      </c>
      <c r="H233" s="167">
        <v>2</v>
      </c>
      <c r="I233" s="168"/>
      <c r="J233" s="169">
        <f t="shared" si="10"/>
        <v>0</v>
      </c>
      <c r="K233" s="170"/>
      <c r="L233" s="171"/>
      <c r="M233" s="172" t="s">
        <v>1</v>
      </c>
      <c r="N233" s="173" t="s">
        <v>42</v>
      </c>
      <c r="O233" s="57"/>
      <c r="P233" s="150">
        <f t="shared" si="11"/>
        <v>0</v>
      </c>
      <c r="Q233" s="150">
        <v>5.0000000000000001E-3</v>
      </c>
      <c r="R233" s="150">
        <f t="shared" si="12"/>
        <v>0.01</v>
      </c>
      <c r="S233" s="150">
        <v>0</v>
      </c>
      <c r="T233" s="151">
        <f t="shared" si="1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52" t="s">
        <v>287</v>
      </c>
      <c r="AT233" s="152" t="s">
        <v>147</v>
      </c>
      <c r="AU233" s="152" t="s">
        <v>133</v>
      </c>
      <c r="AY233" s="16" t="s">
        <v>126</v>
      </c>
      <c r="BE233" s="153">
        <f t="shared" si="14"/>
        <v>0</v>
      </c>
      <c r="BF233" s="153">
        <f t="shared" si="15"/>
        <v>0</v>
      </c>
      <c r="BG233" s="153">
        <f t="shared" si="16"/>
        <v>0</v>
      </c>
      <c r="BH233" s="153">
        <f t="shared" si="17"/>
        <v>0</v>
      </c>
      <c r="BI233" s="153">
        <f t="shared" si="18"/>
        <v>0</v>
      </c>
      <c r="BJ233" s="16" t="s">
        <v>133</v>
      </c>
      <c r="BK233" s="153">
        <f t="shared" si="19"/>
        <v>0</v>
      </c>
      <c r="BL233" s="16" t="s">
        <v>211</v>
      </c>
      <c r="BM233" s="152" t="s">
        <v>406</v>
      </c>
    </row>
    <row r="234" spans="1:65" s="2" customFormat="1" ht="24.2" customHeight="1">
      <c r="A234" s="31"/>
      <c r="B234" s="139"/>
      <c r="C234" s="140" t="s">
        <v>407</v>
      </c>
      <c r="D234" s="140" t="s">
        <v>128</v>
      </c>
      <c r="E234" s="141" t="s">
        <v>408</v>
      </c>
      <c r="F234" s="142" t="s">
        <v>409</v>
      </c>
      <c r="G234" s="143" t="s">
        <v>285</v>
      </c>
      <c r="H234" s="144">
        <v>1.9E-2</v>
      </c>
      <c r="I234" s="145"/>
      <c r="J234" s="146">
        <f t="shared" si="10"/>
        <v>0</v>
      </c>
      <c r="K234" s="147"/>
      <c r="L234" s="32"/>
      <c r="M234" s="148" t="s">
        <v>1</v>
      </c>
      <c r="N234" s="149" t="s">
        <v>42</v>
      </c>
      <c r="O234" s="57"/>
      <c r="P234" s="150">
        <f t="shared" si="11"/>
        <v>0</v>
      </c>
      <c r="Q234" s="150">
        <v>0</v>
      </c>
      <c r="R234" s="150">
        <f t="shared" si="12"/>
        <v>0</v>
      </c>
      <c r="S234" s="150">
        <v>0</v>
      </c>
      <c r="T234" s="151">
        <f t="shared" si="1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52" t="s">
        <v>211</v>
      </c>
      <c r="AT234" s="152" t="s">
        <v>128</v>
      </c>
      <c r="AU234" s="152" t="s">
        <v>133</v>
      </c>
      <c r="AY234" s="16" t="s">
        <v>126</v>
      </c>
      <c r="BE234" s="153">
        <f t="shared" si="14"/>
        <v>0</v>
      </c>
      <c r="BF234" s="153">
        <f t="shared" si="15"/>
        <v>0</v>
      </c>
      <c r="BG234" s="153">
        <f t="shared" si="16"/>
        <v>0</v>
      </c>
      <c r="BH234" s="153">
        <f t="shared" si="17"/>
        <v>0</v>
      </c>
      <c r="BI234" s="153">
        <f t="shared" si="18"/>
        <v>0</v>
      </c>
      <c r="BJ234" s="16" t="s">
        <v>133</v>
      </c>
      <c r="BK234" s="153">
        <f t="shared" si="19"/>
        <v>0</v>
      </c>
      <c r="BL234" s="16" t="s">
        <v>211</v>
      </c>
      <c r="BM234" s="152" t="s">
        <v>410</v>
      </c>
    </row>
    <row r="235" spans="1:65" s="2" customFormat="1" ht="14.45" customHeight="1">
      <c r="A235" s="31"/>
      <c r="B235" s="139"/>
      <c r="C235" s="140" t="s">
        <v>411</v>
      </c>
      <c r="D235" s="140" t="s">
        <v>128</v>
      </c>
      <c r="E235" s="141" t="s">
        <v>412</v>
      </c>
      <c r="F235" s="142" t="s">
        <v>413</v>
      </c>
      <c r="G235" s="143" t="s">
        <v>145</v>
      </c>
      <c r="H235" s="144">
        <v>1</v>
      </c>
      <c r="I235" s="145"/>
      <c r="J235" s="146">
        <f t="shared" si="10"/>
        <v>0</v>
      </c>
      <c r="K235" s="147"/>
      <c r="L235" s="32"/>
      <c r="M235" s="148" t="s">
        <v>1</v>
      </c>
      <c r="N235" s="149" t="s">
        <v>42</v>
      </c>
      <c r="O235" s="57"/>
      <c r="P235" s="150">
        <f t="shared" si="11"/>
        <v>0</v>
      </c>
      <c r="Q235" s="150">
        <v>0</v>
      </c>
      <c r="R235" s="150">
        <f t="shared" si="12"/>
        <v>0</v>
      </c>
      <c r="S235" s="150">
        <v>4.8999999999999998E-4</v>
      </c>
      <c r="T235" s="151">
        <f t="shared" si="13"/>
        <v>4.8999999999999998E-4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52" t="s">
        <v>211</v>
      </c>
      <c r="AT235" s="152" t="s">
        <v>128</v>
      </c>
      <c r="AU235" s="152" t="s">
        <v>133</v>
      </c>
      <c r="AY235" s="16" t="s">
        <v>126</v>
      </c>
      <c r="BE235" s="153">
        <f t="shared" si="14"/>
        <v>0</v>
      </c>
      <c r="BF235" s="153">
        <f t="shared" si="15"/>
        <v>0</v>
      </c>
      <c r="BG235" s="153">
        <f t="shared" si="16"/>
        <v>0</v>
      </c>
      <c r="BH235" s="153">
        <f t="shared" si="17"/>
        <v>0</v>
      </c>
      <c r="BI235" s="153">
        <f t="shared" si="18"/>
        <v>0</v>
      </c>
      <c r="BJ235" s="16" t="s">
        <v>133</v>
      </c>
      <c r="BK235" s="153">
        <f t="shared" si="19"/>
        <v>0</v>
      </c>
      <c r="BL235" s="16" t="s">
        <v>211</v>
      </c>
      <c r="BM235" s="152" t="s">
        <v>414</v>
      </c>
    </row>
    <row r="236" spans="1:65" s="2" customFormat="1" ht="14.45" customHeight="1">
      <c r="A236" s="31"/>
      <c r="B236" s="139"/>
      <c r="C236" s="140" t="s">
        <v>415</v>
      </c>
      <c r="D236" s="140" t="s">
        <v>128</v>
      </c>
      <c r="E236" s="141" t="s">
        <v>416</v>
      </c>
      <c r="F236" s="142" t="s">
        <v>417</v>
      </c>
      <c r="G236" s="143" t="s">
        <v>373</v>
      </c>
      <c r="H236" s="144">
        <v>1</v>
      </c>
      <c r="I236" s="145"/>
      <c r="J236" s="146">
        <f t="shared" si="10"/>
        <v>0</v>
      </c>
      <c r="K236" s="147"/>
      <c r="L236" s="32"/>
      <c r="M236" s="148" t="s">
        <v>1</v>
      </c>
      <c r="N236" s="149" t="s">
        <v>42</v>
      </c>
      <c r="O236" s="57"/>
      <c r="P236" s="150">
        <f t="shared" si="11"/>
        <v>0</v>
      </c>
      <c r="Q236" s="150">
        <v>0</v>
      </c>
      <c r="R236" s="150">
        <f t="shared" si="12"/>
        <v>0</v>
      </c>
      <c r="S236" s="150">
        <v>1.16E-3</v>
      </c>
      <c r="T236" s="151">
        <f t="shared" si="13"/>
        <v>1.16E-3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52" t="s">
        <v>211</v>
      </c>
      <c r="AT236" s="152" t="s">
        <v>128</v>
      </c>
      <c r="AU236" s="152" t="s">
        <v>133</v>
      </c>
      <c r="AY236" s="16" t="s">
        <v>126</v>
      </c>
      <c r="BE236" s="153">
        <f t="shared" si="14"/>
        <v>0</v>
      </c>
      <c r="BF236" s="153">
        <f t="shared" si="15"/>
        <v>0</v>
      </c>
      <c r="BG236" s="153">
        <f t="shared" si="16"/>
        <v>0</v>
      </c>
      <c r="BH236" s="153">
        <f t="shared" si="17"/>
        <v>0</v>
      </c>
      <c r="BI236" s="153">
        <f t="shared" si="18"/>
        <v>0</v>
      </c>
      <c r="BJ236" s="16" t="s">
        <v>133</v>
      </c>
      <c r="BK236" s="153">
        <f t="shared" si="19"/>
        <v>0</v>
      </c>
      <c r="BL236" s="16" t="s">
        <v>211</v>
      </c>
      <c r="BM236" s="152" t="s">
        <v>418</v>
      </c>
    </row>
    <row r="237" spans="1:65" s="2" customFormat="1" ht="24.2" customHeight="1">
      <c r="A237" s="31"/>
      <c r="B237" s="139"/>
      <c r="C237" s="140" t="s">
        <v>419</v>
      </c>
      <c r="D237" s="140" t="s">
        <v>128</v>
      </c>
      <c r="E237" s="141" t="s">
        <v>420</v>
      </c>
      <c r="F237" s="142" t="s">
        <v>421</v>
      </c>
      <c r="G237" s="143" t="s">
        <v>145</v>
      </c>
      <c r="H237" s="144">
        <v>1</v>
      </c>
      <c r="I237" s="145"/>
      <c r="J237" s="146">
        <f t="shared" si="10"/>
        <v>0</v>
      </c>
      <c r="K237" s="147"/>
      <c r="L237" s="32"/>
      <c r="M237" s="148" t="s">
        <v>1</v>
      </c>
      <c r="N237" s="149" t="s">
        <v>42</v>
      </c>
      <c r="O237" s="57"/>
      <c r="P237" s="150">
        <f t="shared" si="11"/>
        <v>0</v>
      </c>
      <c r="Q237" s="150">
        <v>1E-4</v>
      </c>
      <c r="R237" s="150">
        <f t="shared" si="12"/>
        <v>1E-4</v>
      </c>
      <c r="S237" s="150">
        <v>0</v>
      </c>
      <c r="T237" s="151">
        <f t="shared" si="1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52" t="s">
        <v>211</v>
      </c>
      <c r="AT237" s="152" t="s">
        <v>128</v>
      </c>
      <c r="AU237" s="152" t="s">
        <v>133</v>
      </c>
      <c r="AY237" s="16" t="s">
        <v>126</v>
      </c>
      <c r="BE237" s="153">
        <f t="shared" si="14"/>
        <v>0</v>
      </c>
      <c r="BF237" s="153">
        <f t="shared" si="15"/>
        <v>0</v>
      </c>
      <c r="BG237" s="153">
        <f t="shared" si="16"/>
        <v>0</v>
      </c>
      <c r="BH237" s="153">
        <f t="shared" si="17"/>
        <v>0</v>
      </c>
      <c r="BI237" s="153">
        <f t="shared" si="18"/>
        <v>0</v>
      </c>
      <c r="BJ237" s="16" t="s">
        <v>133</v>
      </c>
      <c r="BK237" s="153">
        <f t="shared" si="19"/>
        <v>0</v>
      </c>
      <c r="BL237" s="16" t="s">
        <v>211</v>
      </c>
      <c r="BM237" s="152" t="s">
        <v>422</v>
      </c>
    </row>
    <row r="238" spans="1:65" s="2" customFormat="1" ht="14.45" customHeight="1">
      <c r="A238" s="31"/>
      <c r="B238" s="139"/>
      <c r="C238" s="163" t="s">
        <v>423</v>
      </c>
      <c r="D238" s="163" t="s">
        <v>147</v>
      </c>
      <c r="E238" s="164" t="s">
        <v>424</v>
      </c>
      <c r="F238" s="165" t="s">
        <v>425</v>
      </c>
      <c r="G238" s="166" t="s">
        <v>145</v>
      </c>
      <c r="H238" s="167">
        <v>1</v>
      </c>
      <c r="I238" s="168"/>
      <c r="J238" s="169">
        <f t="shared" si="10"/>
        <v>0</v>
      </c>
      <c r="K238" s="170"/>
      <c r="L238" s="171"/>
      <c r="M238" s="172" t="s">
        <v>1</v>
      </c>
      <c r="N238" s="173" t="s">
        <v>42</v>
      </c>
      <c r="O238" s="57"/>
      <c r="P238" s="150">
        <f t="shared" si="11"/>
        <v>0</v>
      </c>
      <c r="Q238" s="150">
        <v>8.9999999999999998E-4</v>
      </c>
      <c r="R238" s="150">
        <f t="shared" si="12"/>
        <v>8.9999999999999998E-4</v>
      </c>
      <c r="S238" s="150">
        <v>0</v>
      </c>
      <c r="T238" s="151">
        <f t="shared" si="1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52" t="s">
        <v>287</v>
      </c>
      <c r="AT238" s="152" t="s">
        <v>147</v>
      </c>
      <c r="AU238" s="152" t="s">
        <v>133</v>
      </c>
      <c r="AY238" s="16" t="s">
        <v>126</v>
      </c>
      <c r="BE238" s="153">
        <f t="shared" si="14"/>
        <v>0</v>
      </c>
      <c r="BF238" s="153">
        <f t="shared" si="15"/>
        <v>0</v>
      </c>
      <c r="BG238" s="153">
        <f t="shared" si="16"/>
        <v>0</v>
      </c>
      <c r="BH238" s="153">
        <f t="shared" si="17"/>
        <v>0</v>
      </c>
      <c r="BI238" s="153">
        <f t="shared" si="18"/>
        <v>0</v>
      </c>
      <c r="BJ238" s="16" t="s">
        <v>133</v>
      </c>
      <c r="BK238" s="153">
        <f t="shared" si="19"/>
        <v>0</v>
      </c>
      <c r="BL238" s="16" t="s">
        <v>211</v>
      </c>
      <c r="BM238" s="152" t="s">
        <v>426</v>
      </c>
    </row>
    <row r="239" spans="1:65" s="2" customFormat="1" ht="24.2" customHeight="1">
      <c r="A239" s="31"/>
      <c r="B239" s="139"/>
      <c r="C239" s="140" t="s">
        <v>427</v>
      </c>
      <c r="D239" s="140" t="s">
        <v>128</v>
      </c>
      <c r="E239" s="141" t="s">
        <v>428</v>
      </c>
      <c r="F239" s="142" t="s">
        <v>429</v>
      </c>
      <c r="G239" s="143" t="s">
        <v>145</v>
      </c>
      <c r="H239" s="144">
        <v>1</v>
      </c>
      <c r="I239" s="145"/>
      <c r="J239" s="146">
        <f t="shared" si="10"/>
        <v>0</v>
      </c>
      <c r="K239" s="147"/>
      <c r="L239" s="32"/>
      <c r="M239" s="148" t="s">
        <v>1</v>
      </c>
      <c r="N239" s="149" t="s">
        <v>42</v>
      </c>
      <c r="O239" s="57"/>
      <c r="P239" s="150">
        <f t="shared" si="11"/>
        <v>0</v>
      </c>
      <c r="Q239" s="150">
        <v>0</v>
      </c>
      <c r="R239" s="150">
        <f t="shared" si="12"/>
        <v>0</v>
      </c>
      <c r="S239" s="150">
        <v>2.2499999999999998E-3</v>
      </c>
      <c r="T239" s="151">
        <f t="shared" si="13"/>
        <v>2.2499999999999998E-3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52" t="s">
        <v>211</v>
      </c>
      <c r="AT239" s="152" t="s">
        <v>128</v>
      </c>
      <c r="AU239" s="152" t="s">
        <v>133</v>
      </c>
      <c r="AY239" s="16" t="s">
        <v>126</v>
      </c>
      <c r="BE239" s="153">
        <f t="shared" si="14"/>
        <v>0</v>
      </c>
      <c r="BF239" s="153">
        <f t="shared" si="15"/>
        <v>0</v>
      </c>
      <c r="BG239" s="153">
        <f t="shared" si="16"/>
        <v>0</v>
      </c>
      <c r="BH239" s="153">
        <f t="shared" si="17"/>
        <v>0</v>
      </c>
      <c r="BI239" s="153">
        <f t="shared" si="18"/>
        <v>0</v>
      </c>
      <c r="BJ239" s="16" t="s">
        <v>133</v>
      </c>
      <c r="BK239" s="153">
        <f t="shared" si="19"/>
        <v>0</v>
      </c>
      <c r="BL239" s="16" t="s">
        <v>211</v>
      </c>
      <c r="BM239" s="152" t="s">
        <v>430</v>
      </c>
    </row>
    <row r="240" spans="1:65" s="2" customFormat="1" ht="24.2" customHeight="1">
      <c r="A240" s="31"/>
      <c r="B240" s="139"/>
      <c r="C240" s="140" t="s">
        <v>431</v>
      </c>
      <c r="D240" s="140" t="s">
        <v>128</v>
      </c>
      <c r="E240" s="141" t="s">
        <v>432</v>
      </c>
      <c r="F240" s="142" t="s">
        <v>433</v>
      </c>
      <c r="G240" s="143" t="s">
        <v>145</v>
      </c>
      <c r="H240" s="144">
        <v>1</v>
      </c>
      <c r="I240" s="145"/>
      <c r="J240" s="146">
        <f t="shared" si="10"/>
        <v>0</v>
      </c>
      <c r="K240" s="147"/>
      <c r="L240" s="32"/>
      <c r="M240" s="148" t="s">
        <v>1</v>
      </c>
      <c r="N240" s="149" t="s">
        <v>42</v>
      </c>
      <c r="O240" s="57"/>
      <c r="P240" s="150">
        <f t="shared" si="11"/>
        <v>0</v>
      </c>
      <c r="Q240" s="150">
        <v>0</v>
      </c>
      <c r="R240" s="150">
        <f t="shared" si="12"/>
        <v>0</v>
      </c>
      <c r="S240" s="150">
        <v>1.1299999999999999E-3</v>
      </c>
      <c r="T240" s="151">
        <f t="shared" si="13"/>
        <v>1.1299999999999999E-3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52" t="s">
        <v>211</v>
      </c>
      <c r="AT240" s="152" t="s">
        <v>128</v>
      </c>
      <c r="AU240" s="152" t="s">
        <v>133</v>
      </c>
      <c r="AY240" s="16" t="s">
        <v>126</v>
      </c>
      <c r="BE240" s="153">
        <f t="shared" si="14"/>
        <v>0</v>
      </c>
      <c r="BF240" s="153">
        <f t="shared" si="15"/>
        <v>0</v>
      </c>
      <c r="BG240" s="153">
        <f t="shared" si="16"/>
        <v>0</v>
      </c>
      <c r="BH240" s="153">
        <f t="shared" si="17"/>
        <v>0</v>
      </c>
      <c r="BI240" s="153">
        <f t="shared" si="18"/>
        <v>0</v>
      </c>
      <c r="BJ240" s="16" t="s">
        <v>133</v>
      </c>
      <c r="BK240" s="153">
        <f t="shared" si="19"/>
        <v>0</v>
      </c>
      <c r="BL240" s="16" t="s">
        <v>211</v>
      </c>
      <c r="BM240" s="152" t="s">
        <v>434</v>
      </c>
    </row>
    <row r="241" spans="1:65" s="2" customFormat="1" ht="14.45" customHeight="1">
      <c r="A241" s="31"/>
      <c r="B241" s="139"/>
      <c r="C241" s="140" t="s">
        <v>435</v>
      </c>
      <c r="D241" s="140" t="s">
        <v>128</v>
      </c>
      <c r="E241" s="141" t="s">
        <v>436</v>
      </c>
      <c r="F241" s="142" t="s">
        <v>437</v>
      </c>
      <c r="G241" s="143" t="s">
        <v>145</v>
      </c>
      <c r="H241" s="144">
        <v>1</v>
      </c>
      <c r="I241" s="145"/>
      <c r="J241" s="146">
        <f t="shared" si="10"/>
        <v>0</v>
      </c>
      <c r="K241" s="147"/>
      <c r="L241" s="32"/>
      <c r="M241" s="148" t="s">
        <v>1</v>
      </c>
      <c r="N241" s="149" t="s">
        <v>42</v>
      </c>
      <c r="O241" s="57"/>
      <c r="P241" s="150">
        <f t="shared" si="11"/>
        <v>0</v>
      </c>
      <c r="Q241" s="150">
        <v>0</v>
      </c>
      <c r="R241" s="150">
        <f t="shared" si="12"/>
        <v>0</v>
      </c>
      <c r="S241" s="150">
        <v>0</v>
      </c>
      <c r="T241" s="151">
        <f t="shared" si="1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52" t="s">
        <v>211</v>
      </c>
      <c r="AT241" s="152" t="s">
        <v>128</v>
      </c>
      <c r="AU241" s="152" t="s">
        <v>133</v>
      </c>
      <c r="AY241" s="16" t="s">
        <v>126</v>
      </c>
      <c r="BE241" s="153">
        <f t="shared" si="14"/>
        <v>0</v>
      </c>
      <c r="BF241" s="153">
        <f t="shared" si="15"/>
        <v>0</v>
      </c>
      <c r="BG241" s="153">
        <f t="shared" si="16"/>
        <v>0</v>
      </c>
      <c r="BH241" s="153">
        <f t="shared" si="17"/>
        <v>0</v>
      </c>
      <c r="BI241" s="153">
        <f t="shared" si="18"/>
        <v>0</v>
      </c>
      <c r="BJ241" s="16" t="s">
        <v>133</v>
      </c>
      <c r="BK241" s="153">
        <f t="shared" si="19"/>
        <v>0</v>
      </c>
      <c r="BL241" s="16" t="s">
        <v>211</v>
      </c>
      <c r="BM241" s="152" t="s">
        <v>438</v>
      </c>
    </row>
    <row r="242" spans="1:65" s="2" customFormat="1" ht="14.45" customHeight="1">
      <c r="A242" s="31"/>
      <c r="B242" s="139"/>
      <c r="C242" s="163" t="s">
        <v>439</v>
      </c>
      <c r="D242" s="163" t="s">
        <v>147</v>
      </c>
      <c r="E242" s="164" t="s">
        <v>440</v>
      </c>
      <c r="F242" s="165" t="s">
        <v>441</v>
      </c>
      <c r="G242" s="166" t="s">
        <v>145</v>
      </c>
      <c r="H242" s="167">
        <v>1</v>
      </c>
      <c r="I242" s="168"/>
      <c r="J242" s="169">
        <f t="shared" si="10"/>
        <v>0</v>
      </c>
      <c r="K242" s="170"/>
      <c r="L242" s="171"/>
      <c r="M242" s="172" t="s">
        <v>1</v>
      </c>
      <c r="N242" s="173" t="s">
        <v>42</v>
      </c>
      <c r="O242" s="57"/>
      <c r="P242" s="150">
        <f t="shared" si="11"/>
        <v>0</v>
      </c>
      <c r="Q242" s="150">
        <v>1.1199999999999999E-3</v>
      </c>
      <c r="R242" s="150">
        <f t="shared" si="12"/>
        <v>1.1199999999999999E-3</v>
      </c>
      <c r="S242" s="150">
        <v>0</v>
      </c>
      <c r="T242" s="151">
        <f t="shared" si="1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52" t="s">
        <v>287</v>
      </c>
      <c r="AT242" s="152" t="s">
        <v>147</v>
      </c>
      <c r="AU242" s="152" t="s">
        <v>133</v>
      </c>
      <c r="AY242" s="16" t="s">
        <v>126</v>
      </c>
      <c r="BE242" s="153">
        <f t="shared" si="14"/>
        <v>0</v>
      </c>
      <c r="BF242" s="153">
        <f t="shared" si="15"/>
        <v>0</v>
      </c>
      <c r="BG242" s="153">
        <f t="shared" si="16"/>
        <v>0</v>
      </c>
      <c r="BH242" s="153">
        <f t="shared" si="17"/>
        <v>0</v>
      </c>
      <c r="BI242" s="153">
        <f t="shared" si="18"/>
        <v>0</v>
      </c>
      <c r="BJ242" s="16" t="s">
        <v>133</v>
      </c>
      <c r="BK242" s="153">
        <f t="shared" si="19"/>
        <v>0</v>
      </c>
      <c r="BL242" s="16" t="s">
        <v>211</v>
      </c>
      <c r="BM242" s="152" t="s">
        <v>442</v>
      </c>
    </row>
    <row r="243" spans="1:65" s="2" customFormat="1" ht="37.9" customHeight="1">
      <c r="A243" s="31"/>
      <c r="B243" s="139"/>
      <c r="C243" s="140" t="s">
        <v>443</v>
      </c>
      <c r="D243" s="140" t="s">
        <v>128</v>
      </c>
      <c r="E243" s="141" t="s">
        <v>444</v>
      </c>
      <c r="F243" s="142" t="s">
        <v>445</v>
      </c>
      <c r="G243" s="143" t="s">
        <v>145</v>
      </c>
      <c r="H243" s="144">
        <v>1</v>
      </c>
      <c r="I243" s="145"/>
      <c r="J243" s="146">
        <f t="shared" si="10"/>
        <v>0</v>
      </c>
      <c r="K243" s="147"/>
      <c r="L243" s="32"/>
      <c r="M243" s="148" t="s">
        <v>1</v>
      </c>
      <c r="N243" s="149" t="s">
        <v>42</v>
      </c>
      <c r="O243" s="57"/>
      <c r="P243" s="150">
        <f t="shared" si="11"/>
        <v>0</v>
      </c>
      <c r="Q243" s="150">
        <v>0</v>
      </c>
      <c r="R243" s="150">
        <f t="shared" si="12"/>
        <v>0</v>
      </c>
      <c r="S243" s="150">
        <v>8.4999999999999995E-4</v>
      </c>
      <c r="T243" s="151">
        <f t="shared" si="13"/>
        <v>8.4999999999999995E-4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52" t="s">
        <v>211</v>
      </c>
      <c r="AT243" s="152" t="s">
        <v>128</v>
      </c>
      <c r="AU243" s="152" t="s">
        <v>133</v>
      </c>
      <c r="AY243" s="16" t="s">
        <v>126</v>
      </c>
      <c r="BE243" s="153">
        <f t="shared" si="14"/>
        <v>0</v>
      </c>
      <c r="BF243" s="153">
        <f t="shared" si="15"/>
        <v>0</v>
      </c>
      <c r="BG243" s="153">
        <f t="shared" si="16"/>
        <v>0</v>
      </c>
      <c r="BH243" s="153">
        <f t="shared" si="17"/>
        <v>0</v>
      </c>
      <c r="BI243" s="153">
        <f t="shared" si="18"/>
        <v>0</v>
      </c>
      <c r="BJ243" s="16" t="s">
        <v>133</v>
      </c>
      <c r="BK243" s="153">
        <f t="shared" si="19"/>
        <v>0</v>
      </c>
      <c r="BL243" s="16" t="s">
        <v>211</v>
      </c>
      <c r="BM243" s="152" t="s">
        <v>446</v>
      </c>
    </row>
    <row r="244" spans="1:65" s="2" customFormat="1" ht="24.2" customHeight="1">
      <c r="A244" s="31"/>
      <c r="B244" s="139"/>
      <c r="C244" s="140" t="s">
        <v>447</v>
      </c>
      <c r="D244" s="140" t="s">
        <v>128</v>
      </c>
      <c r="E244" s="141" t="s">
        <v>448</v>
      </c>
      <c r="F244" s="142" t="s">
        <v>449</v>
      </c>
      <c r="G244" s="143" t="s">
        <v>145</v>
      </c>
      <c r="H244" s="144">
        <v>1</v>
      </c>
      <c r="I244" s="145"/>
      <c r="J244" s="146">
        <f t="shared" si="10"/>
        <v>0</v>
      </c>
      <c r="K244" s="147"/>
      <c r="L244" s="32"/>
      <c r="M244" s="148" t="s">
        <v>1</v>
      </c>
      <c r="N244" s="149" t="s">
        <v>42</v>
      </c>
      <c r="O244" s="57"/>
      <c r="P244" s="150">
        <f t="shared" si="11"/>
        <v>0</v>
      </c>
      <c r="Q244" s="150">
        <v>0</v>
      </c>
      <c r="R244" s="150">
        <f t="shared" si="12"/>
        <v>0</v>
      </c>
      <c r="S244" s="150">
        <v>1.2199999999999999E-3</v>
      </c>
      <c r="T244" s="151">
        <f t="shared" si="13"/>
        <v>1.2199999999999999E-3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52" t="s">
        <v>211</v>
      </c>
      <c r="AT244" s="152" t="s">
        <v>128</v>
      </c>
      <c r="AU244" s="152" t="s">
        <v>133</v>
      </c>
      <c r="AY244" s="16" t="s">
        <v>126</v>
      </c>
      <c r="BE244" s="153">
        <f t="shared" si="14"/>
        <v>0</v>
      </c>
      <c r="BF244" s="153">
        <f t="shared" si="15"/>
        <v>0</v>
      </c>
      <c r="BG244" s="153">
        <f t="shared" si="16"/>
        <v>0</v>
      </c>
      <c r="BH244" s="153">
        <f t="shared" si="17"/>
        <v>0</v>
      </c>
      <c r="BI244" s="153">
        <f t="shared" si="18"/>
        <v>0</v>
      </c>
      <c r="BJ244" s="16" t="s">
        <v>133</v>
      </c>
      <c r="BK244" s="153">
        <f t="shared" si="19"/>
        <v>0</v>
      </c>
      <c r="BL244" s="16" t="s">
        <v>211</v>
      </c>
      <c r="BM244" s="152" t="s">
        <v>450</v>
      </c>
    </row>
    <row r="245" spans="1:65" s="2" customFormat="1" ht="24.2" customHeight="1">
      <c r="A245" s="31"/>
      <c r="B245" s="139"/>
      <c r="C245" s="140" t="s">
        <v>451</v>
      </c>
      <c r="D245" s="140" t="s">
        <v>128</v>
      </c>
      <c r="E245" s="141" t="s">
        <v>452</v>
      </c>
      <c r="F245" s="142" t="s">
        <v>453</v>
      </c>
      <c r="G245" s="143" t="s">
        <v>145</v>
      </c>
      <c r="H245" s="144">
        <v>1</v>
      </c>
      <c r="I245" s="145"/>
      <c r="J245" s="146">
        <f t="shared" si="10"/>
        <v>0</v>
      </c>
      <c r="K245" s="147"/>
      <c r="L245" s="32"/>
      <c r="M245" s="148" t="s">
        <v>1</v>
      </c>
      <c r="N245" s="149" t="s">
        <v>42</v>
      </c>
      <c r="O245" s="57"/>
      <c r="P245" s="150">
        <f t="shared" si="11"/>
        <v>0</v>
      </c>
      <c r="Q245" s="150">
        <v>0</v>
      </c>
      <c r="R245" s="150">
        <f t="shared" si="12"/>
        <v>0</v>
      </c>
      <c r="S245" s="150">
        <v>0</v>
      </c>
      <c r="T245" s="151">
        <f t="shared" si="1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52" t="s">
        <v>211</v>
      </c>
      <c r="AT245" s="152" t="s">
        <v>128</v>
      </c>
      <c r="AU245" s="152" t="s">
        <v>133</v>
      </c>
      <c r="AY245" s="16" t="s">
        <v>126</v>
      </c>
      <c r="BE245" s="153">
        <f t="shared" si="14"/>
        <v>0</v>
      </c>
      <c r="BF245" s="153">
        <f t="shared" si="15"/>
        <v>0</v>
      </c>
      <c r="BG245" s="153">
        <f t="shared" si="16"/>
        <v>0</v>
      </c>
      <c r="BH245" s="153">
        <f t="shared" si="17"/>
        <v>0</v>
      </c>
      <c r="BI245" s="153">
        <f t="shared" si="18"/>
        <v>0</v>
      </c>
      <c r="BJ245" s="16" t="s">
        <v>133</v>
      </c>
      <c r="BK245" s="153">
        <f t="shared" si="19"/>
        <v>0</v>
      </c>
      <c r="BL245" s="16" t="s">
        <v>211</v>
      </c>
      <c r="BM245" s="152" t="s">
        <v>454</v>
      </c>
    </row>
    <row r="246" spans="1:65" s="2" customFormat="1" ht="24.2" customHeight="1">
      <c r="A246" s="31"/>
      <c r="B246" s="139"/>
      <c r="C246" s="163" t="s">
        <v>455</v>
      </c>
      <c r="D246" s="163" t="s">
        <v>147</v>
      </c>
      <c r="E246" s="164" t="s">
        <v>456</v>
      </c>
      <c r="F246" s="165" t="s">
        <v>457</v>
      </c>
      <c r="G246" s="166" t="s">
        <v>145</v>
      </c>
      <c r="H246" s="167">
        <v>1</v>
      </c>
      <c r="I246" s="168"/>
      <c r="J246" s="169">
        <f t="shared" si="10"/>
        <v>0</v>
      </c>
      <c r="K246" s="170"/>
      <c r="L246" s="171"/>
      <c r="M246" s="172" t="s">
        <v>1</v>
      </c>
      <c r="N246" s="173" t="s">
        <v>42</v>
      </c>
      <c r="O246" s="57"/>
      <c r="P246" s="150">
        <f t="shared" si="11"/>
        <v>0</v>
      </c>
      <c r="Q246" s="150">
        <v>1.16E-3</v>
      </c>
      <c r="R246" s="150">
        <f t="shared" si="12"/>
        <v>1.16E-3</v>
      </c>
      <c r="S246" s="150">
        <v>0</v>
      </c>
      <c r="T246" s="151">
        <f t="shared" si="1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52" t="s">
        <v>287</v>
      </c>
      <c r="AT246" s="152" t="s">
        <v>147</v>
      </c>
      <c r="AU246" s="152" t="s">
        <v>133</v>
      </c>
      <c r="AY246" s="16" t="s">
        <v>126</v>
      </c>
      <c r="BE246" s="153">
        <f t="shared" si="14"/>
        <v>0</v>
      </c>
      <c r="BF246" s="153">
        <f t="shared" si="15"/>
        <v>0</v>
      </c>
      <c r="BG246" s="153">
        <f t="shared" si="16"/>
        <v>0</v>
      </c>
      <c r="BH246" s="153">
        <f t="shared" si="17"/>
        <v>0</v>
      </c>
      <c r="BI246" s="153">
        <f t="shared" si="18"/>
        <v>0</v>
      </c>
      <c r="BJ246" s="16" t="s">
        <v>133</v>
      </c>
      <c r="BK246" s="153">
        <f t="shared" si="19"/>
        <v>0</v>
      </c>
      <c r="BL246" s="16" t="s">
        <v>211</v>
      </c>
      <c r="BM246" s="152" t="s">
        <v>458</v>
      </c>
    </row>
    <row r="247" spans="1:65" s="2" customFormat="1" ht="24.2" customHeight="1">
      <c r="A247" s="31"/>
      <c r="B247" s="139"/>
      <c r="C247" s="140" t="s">
        <v>459</v>
      </c>
      <c r="D247" s="140" t="s">
        <v>128</v>
      </c>
      <c r="E247" s="141" t="s">
        <v>460</v>
      </c>
      <c r="F247" s="142" t="s">
        <v>461</v>
      </c>
      <c r="G247" s="143" t="s">
        <v>285</v>
      </c>
      <c r="H247" s="144">
        <v>4.4999999999999998E-2</v>
      </c>
      <c r="I247" s="145"/>
      <c r="J247" s="146">
        <f t="shared" si="10"/>
        <v>0</v>
      </c>
      <c r="K247" s="147"/>
      <c r="L247" s="32"/>
      <c r="M247" s="148" t="s">
        <v>1</v>
      </c>
      <c r="N247" s="149" t="s">
        <v>42</v>
      </c>
      <c r="O247" s="57"/>
      <c r="P247" s="150">
        <f t="shared" si="11"/>
        <v>0</v>
      </c>
      <c r="Q247" s="150">
        <v>0</v>
      </c>
      <c r="R247" s="150">
        <f t="shared" si="12"/>
        <v>0</v>
      </c>
      <c r="S247" s="150">
        <v>0</v>
      </c>
      <c r="T247" s="151">
        <f t="shared" si="1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52" t="s">
        <v>211</v>
      </c>
      <c r="AT247" s="152" t="s">
        <v>128</v>
      </c>
      <c r="AU247" s="152" t="s">
        <v>133</v>
      </c>
      <c r="AY247" s="16" t="s">
        <v>126</v>
      </c>
      <c r="BE247" s="153">
        <f t="shared" si="14"/>
        <v>0</v>
      </c>
      <c r="BF247" s="153">
        <f t="shared" si="15"/>
        <v>0</v>
      </c>
      <c r="BG247" s="153">
        <f t="shared" si="16"/>
        <v>0</v>
      </c>
      <c r="BH247" s="153">
        <f t="shared" si="17"/>
        <v>0</v>
      </c>
      <c r="BI247" s="153">
        <f t="shared" si="18"/>
        <v>0</v>
      </c>
      <c r="BJ247" s="16" t="s">
        <v>133</v>
      </c>
      <c r="BK247" s="153">
        <f t="shared" si="19"/>
        <v>0</v>
      </c>
      <c r="BL247" s="16" t="s">
        <v>211</v>
      </c>
      <c r="BM247" s="152" t="s">
        <v>462</v>
      </c>
    </row>
    <row r="248" spans="1:65" s="12" customFormat="1" ht="22.9" customHeight="1">
      <c r="B248" s="127"/>
      <c r="D248" s="128" t="s">
        <v>75</v>
      </c>
      <c r="E248" s="137" t="s">
        <v>463</v>
      </c>
      <c r="F248" s="137" t="s">
        <v>464</v>
      </c>
      <c r="I248" s="130"/>
      <c r="J248" s="138">
        <f>BK248</f>
        <v>0</v>
      </c>
      <c r="L248" s="127"/>
      <c r="M248" s="131"/>
      <c r="N248" s="132"/>
      <c r="O248" s="132"/>
      <c r="P248" s="133">
        <f>SUM(P249:P262)</f>
        <v>0</v>
      </c>
      <c r="Q248" s="132"/>
      <c r="R248" s="133">
        <f>SUM(R249:R262)</f>
        <v>6.9003999999999996E-2</v>
      </c>
      <c r="S248" s="132"/>
      <c r="T248" s="134">
        <f>SUM(T249:T262)</f>
        <v>0.01</v>
      </c>
      <c r="AR248" s="128" t="s">
        <v>133</v>
      </c>
      <c r="AT248" s="135" t="s">
        <v>75</v>
      </c>
      <c r="AU248" s="135" t="s">
        <v>81</v>
      </c>
      <c r="AY248" s="128" t="s">
        <v>126</v>
      </c>
      <c r="BK248" s="136">
        <f>SUM(BK249:BK262)</f>
        <v>0</v>
      </c>
    </row>
    <row r="249" spans="1:65" s="2" customFormat="1" ht="14.45" customHeight="1">
      <c r="A249" s="31"/>
      <c r="B249" s="139"/>
      <c r="C249" s="140" t="s">
        <v>465</v>
      </c>
      <c r="D249" s="140" t="s">
        <v>128</v>
      </c>
      <c r="E249" s="141" t="s">
        <v>466</v>
      </c>
      <c r="F249" s="142" t="s">
        <v>467</v>
      </c>
      <c r="G249" s="143" t="s">
        <v>208</v>
      </c>
      <c r="H249" s="144">
        <v>7.4</v>
      </c>
      <c r="I249" s="145"/>
      <c r="J249" s="146">
        <f>ROUND(I249*H249,2)</f>
        <v>0</v>
      </c>
      <c r="K249" s="147"/>
      <c r="L249" s="32"/>
      <c r="M249" s="148" t="s">
        <v>1</v>
      </c>
      <c r="N249" s="149" t="s">
        <v>42</v>
      </c>
      <c r="O249" s="57"/>
      <c r="P249" s="150">
        <f>O249*H249</f>
        <v>0</v>
      </c>
      <c r="Q249" s="150">
        <v>2.1000000000000001E-4</v>
      </c>
      <c r="R249" s="150">
        <f>Q249*H249</f>
        <v>1.554E-3</v>
      </c>
      <c r="S249" s="150">
        <v>0</v>
      </c>
      <c r="T249" s="151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52" t="s">
        <v>211</v>
      </c>
      <c r="AT249" s="152" t="s">
        <v>128</v>
      </c>
      <c r="AU249" s="152" t="s">
        <v>133</v>
      </c>
      <c r="AY249" s="16" t="s">
        <v>126</v>
      </c>
      <c r="BE249" s="153">
        <f>IF(N249="základná",J249,0)</f>
        <v>0</v>
      </c>
      <c r="BF249" s="153">
        <f>IF(N249="znížená",J249,0)</f>
        <v>0</v>
      </c>
      <c r="BG249" s="153">
        <f>IF(N249="zákl. prenesená",J249,0)</f>
        <v>0</v>
      </c>
      <c r="BH249" s="153">
        <f>IF(N249="zníž. prenesená",J249,0)</f>
        <v>0</v>
      </c>
      <c r="BI249" s="153">
        <f>IF(N249="nulová",J249,0)</f>
        <v>0</v>
      </c>
      <c r="BJ249" s="16" t="s">
        <v>133</v>
      </c>
      <c r="BK249" s="153">
        <f>ROUND(I249*H249,2)</f>
        <v>0</v>
      </c>
      <c r="BL249" s="16" t="s">
        <v>211</v>
      </c>
      <c r="BM249" s="152" t="s">
        <v>468</v>
      </c>
    </row>
    <row r="250" spans="1:65" s="13" customFormat="1" ht="11.25">
      <c r="B250" s="154"/>
      <c r="D250" s="155" t="s">
        <v>135</v>
      </c>
      <c r="E250" s="156" t="s">
        <v>1</v>
      </c>
      <c r="F250" s="157" t="s">
        <v>469</v>
      </c>
      <c r="H250" s="158">
        <v>7.4</v>
      </c>
      <c r="I250" s="159"/>
      <c r="L250" s="154"/>
      <c r="M250" s="160"/>
      <c r="N250" s="161"/>
      <c r="O250" s="161"/>
      <c r="P250" s="161"/>
      <c r="Q250" s="161"/>
      <c r="R250" s="161"/>
      <c r="S250" s="161"/>
      <c r="T250" s="162"/>
      <c r="AT250" s="156" t="s">
        <v>135</v>
      </c>
      <c r="AU250" s="156" t="s">
        <v>133</v>
      </c>
      <c r="AV250" s="13" t="s">
        <v>133</v>
      </c>
      <c r="AW250" s="13" t="s">
        <v>31</v>
      </c>
      <c r="AX250" s="13" t="s">
        <v>81</v>
      </c>
      <c r="AY250" s="156" t="s">
        <v>126</v>
      </c>
    </row>
    <row r="251" spans="1:65" s="2" customFormat="1" ht="62.65" customHeight="1">
      <c r="A251" s="31"/>
      <c r="B251" s="139"/>
      <c r="C251" s="163" t="s">
        <v>470</v>
      </c>
      <c r="D251" s="163" t="s">
        <v>147</v>
      </c>
      <c r="E251" s="164" t="s">
        <v>471</v>
      </c>
      <c r="F251" s="165" t="s">
        <v>472</v>
      </c>
      <c r="G251" s="166" t="s">
        <v>145</v>
      </c>
      <c r="H251" s="167">
        <v>1</v>
      </c>
      <c r="I251" s="168"/>
      <c r="J251" s="169">
        <f>ROUND(I251*H251,2)</f>
        <v>0</v>
      </c>
      <c r="K251" s="170"/>
      <c r="L251" s="171"/>
      <c r="M251" s="172" t="s">
        <v>1</v>
      </c>
      <c r="N251" s="173" t="s">
        <v>42</v>
      </c>
      <c r="O251" s="57"/>
      <c r="P251" s="150">
        <f>O251*H251</f>
        <v>0</v>
      </c>
      <c r="Q251" s="150">
        <v>2.3E-2</v>
      </c>
      <c r="R251" s="150">
        <f>Q251*H251</f>
        <v>2.3E-2</v>
      </c>
      <c r="S251" s="150">
        <v>0</v>
      </c>
      <c r="T251" s="151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52" t="s">
        <v>150</v>
      </c>
      <c r="AT251" s="152" t="s">
        <v>147</v>
      </c>
      <c r="AU251" s="152" t="s">
        <v>133</v>
      </c>
      <c r="AY251" s="16" t="s">
        <v>126</v>
      </c>
      <c r="BE251" s="153">
        <f>IF(N251="základná",J251,0)</f>
        <v>0</v>
      </c>
      <c r="BF251" s="153">
        <f>IF(N251="znížená",J251,0)</f>
        <v>0</v>
      </c>
      <c r="BG251" s="153">
        <f>IF(N251="zákl. prenesená",J251,0)</f>
        <v>0</v>
      </c>
      <c r="BH251" s="153">
        <f>IF(N251="zníž. prenesená",J251,0)</f>
        <v>0</v>
      </c>
      <c r="BI251" s="153">
        <f>IF(N251="nulová",J251,0)</f>
        <v>0</v>
      </c>
      <c r="BJ251" s="16" t="s">
        <v>133</v>
      </c>
      <c r="BK251" s="153">
        <f>ROUND(I251*H251,2)</f>
        <v>0</v>
      </c>
      <c r="BL251" s="16" t="s">
        <v>132</v>
      </c>
      <c r="BM251" s="152" t="s">
        <v>473</v>
      </c>
    </row>
    <row r="252" spans="1:65" s="13" customFormat="1" ht="11.25">
      <c r="B252" s="154"/>
      <c r="D252" s="155" t="s">
        <v>135</v>
      </c>
      <c r="E252" s="156" t="s">
        <v>1</v>
      </c>
      <c r="F252" s="157" t="s">
        <v>474</v>
      </c>
      <c r="H252" s="158">
        <v>1</v>
      </c>
      <c r="I252" s="159"/>
      <c r="L252" s="154"/>
      <c r="M252" s="160"/>
      <c r="N252" s="161"/>
      <c r="O252" s="161"/>
      <c r="P252" s="161"/>
      <c r="Q252" s="161"/>
      <c r="R252" s="161"/>
      <c r="S252" s="161"/>
      <c r="T252" s="162"/>
      <c r="AT252" s="156" t="s">
        <v>135</v>
      </c>
      <c r="AU252" s="156" t="s">
        <v>133</v>
      </c>
      <c r="AV252" s="13" t="s">
        <v>133</v>
      </c>
      <c r="AW252" s="13" t="s">
        <v>31</v>
      </c>
      <c r="AX252" s="13" t="s">
        <v>81</v>
      </c>
      <c r="AY252" s="156" t="s">
        <v>126</v>
      </c>
    </row>
    <row r="253" spans="1:65" s="2" customFormat="1" ht="24.2" customHeight="1">
      <c r="A253" s="31"/>
      <c r="B253" s="139"/>
      <c r="C253" s="140" t="s">
        <v>475</v>
      </c>
      <c r="D253" s="140" t="s">
        <v>128</v>
      </c>
      <c r="E253" s="141" t="s">
        <v>476</v>
      </c>
      <c r="F253" s="142" t="s">
        <v>477</v>
      </c>
      <c r="G253" s="143" t="s">
        <v>145</v>
      </c>
      <c r="H253" s="144">
        <v>2</v>
      </c>
      <c r="I253" s="145"/>
      <c r="J253" s="146">
        <f>ROUND(I253*H253,2)</f>
        <v>0</v>
      </c>
      <c r="K253" s="147"/>
      <c r="L253" s="32"/>
      <c r="M253" s="148" t="s">
        <v>1</v>
      </c>
      <c r="N253" s="149" t="s">
        <v>42</v>
      </c>
      <c r="O253" s="57"/>
      <c r="P253" s="150">
        <f>O253*H253</f>
        <v>0</v>
      </c>
      <c r="Q253" s="150">
        <v>0</v>
      </c>
      <c r="R253" s="150">
        <f>Q253*H253</f>
        <v>0</v>
      </c>
      <c r="S253" s="150">
        <v>4.0000000000000001E-3</v>
      </c>
      <c r="T253" s="151">
        <f>S253*H253</f>
        <v>8.0000000000000002E-3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52" t="s">
        <v>211</v>
      </c>
      <c r="AT253" s="152" t="s">
        <v>128</v>
      </c>
      <c r="AU253" s="152" t="s">
        <v>133</v>
      </c>
      <c r="AY253" s="16" t="s">
        <v>126</v>
      </c>
      <c r="BE253" s="153">
        <f>IF(N253="základná",J253,0)</f>
        <v>0</v>
      </c>
      <c r="BF253" s="153">
        <f>IF(N253="znížená",J253,0)</f>
        <v>0</v>
      </c>
      <c r="BG253" s="153">
        <f>IF(N253="zákl. prenesená",J253,0)</f>
        <v>0</v>
      </c>
      <c r="BH253" s="153">
        <f>IF(N253="zníž. prenesená",J253,0)</f>
        <v>0</v>
      </c>
      <c r="BI253" s="153">
        <f>IF(N253="nulová",J253,0)</f>
        <v>0</v>
      </c>
      <c r="BJ253" s="16" t="s">
        <v>133</v>
      </c>
      <c r="BK253" s="153">
        <f>ROUND(I253*H253,2)</f>
        <v>0</v>
      </c>
      <c r="BL253" s="16" t="s">
        <v>211</v>
      </c>
      <c r="BM253" s="152" t="s">
        <v>478</v>
      </c>
    </row>
    <row r="254" spans="1:65" s="13" customFormat="1" ht="11.25">
      <c r="B254" s="154"/>
      <c r="D254" s="155" t="s">
        <v>135</v>
      </c>
      <c r="E254" s="156" t="s">
        <v>1</v>
      </c>
      <c r="F254" s="157" t="s">
        <v>251</v>
      </c>
      <c r="H254" s="158">
        <v>2</v>
      </c>
      <c r="I254" s="159"/>
      <c r="L254" s="154"/>
      <c r="M254" s="160"/>
      <c r="N254" s="161"/>
      <c r="O254" s="161"/>
      <c r="P254" s="161"/>
      <c r="Q254" s="161"/>
      <c r="R254" s="161"/>
      <c r="S254" s="161"/>
      <c r="T254" s="162"/>
      <c r="AT254" s="156" t="s">
        <v>135</v>
      </c>
      <c r="AU254" s="156" t="s">
        <v>133</v>
      </c>
      <c r="AV254" s="13" t="s">
        <v>133</v>
      </c>
      <c r="AW254" s="13" t="s">
        <v>31</v>
      </c>
      <c r="AX254" s="13" t="s">
        <v>81</v>
      </c>
      <c r="AY254" s="156" t="s">
        <v>126</v>
      </c>
    </row>
    <row r="255" spans="1:65" s="2" customFormat="1" ht="24.2" customHeight="1">
      <c r="A255" s="31"/>
      <c r="B255" s="139"/>
      <c r="C255" s="140" t="s">
        <v>479</v>
      </c>
      <c r="D255" s="140" t="s">
        <v>128</v>
      </c>
      <c r="E255" s="141" t="s">
        <v>480</v>
      </c>
      <c r="F255" s="142" t="s">
        <v>481</v>
      </c>
      <c r="G255" s="143" t="s">
        <v>145</v>
      </c>
      <c r="H255" s="144">
        <v>1</v>
      </c>
      <c r="I255" s="145"/>
      <c r="J255" s="146">
        <f>ROUND(I255*H255,2)</f>
        <v>0</v>
      </c>
      <c r="K255" s="147"/>
      <c r="L255" s="32"/>
      <c r="M255" s="148" t="s">
        <v>1</v>
      </c>
      <c r="N255" s="149" t="s">
        <v>42</v>
      </c>
      <c r="O255" s="57"/>
      <c r="P255" s="150">
        <f>O255*H255</f>
        <v>0</v>
      </c>
      <c r="Q255" s="150">
        <v>0</v>
      </c>
      <c r="R255" s="150">
        <f>Q255*H255</f>
        <v>0</v>
      </c>
      <c r="S255" s="150">
        <v>0</v>
      </c>
      <c r="T255" s="151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52" t="s">
        <v>211</v>
      </c>
      <c r="AT255" s="152" t="s">
        <v>128</v>
      </c>
      <c r="AU255" s="152" t="s">
        <v>133</v>
      </c>
      <c r="AY255" s="16" t="s">
        <v>126</v>
      </c>
      <c r="BE255" s="153">
        <f>IF(N255="základná",J255,0)</f>
        <v>0</v>
      </c>
      <c r="BF255" s="153">
        <f>IF(N255="znížená",J255,0)</f>
        <v>0</v>
      </c>
      <c r="BG255" s="153">
        <f>IF(N255="zákl. prenesená",J255,0)</f>
        <v>0</v>
      </c>
      <c r="BH255" s="153">
        <f>IF(N255="zníž. prenesená",J255,0)</f>
        <v>0</v>
      </c>
      <c r="BI255" s="153">
        <f>IF(N255="nulová",J255,0)</f>
        <v>0</v>
      </c>
      <c r="BJ255" s="16" t="s">
        <v>133</v>
      </c>
      <c r="BK255" s="153">
        <f>ROUND(I255*H255,2)</f>
        <v>0</v>
      </c>
      <c r="BL255" s="16" t="s">
        <v>211</v>
      </c>
      <c r="BM255" s="152" t="s">
        <v>482</v>
      </c>
    </row>
    <row r="256" spans="1:65" s="2" customFormat="1" ht="24.2" customHeight="1">
      <c r="A256" s="31"/>
      <c r="B256" s="139"/>
      <c r="C256" s="163" t="s">
        <v>483</v>
      </c>
      <c r="D256" s="163" t="s">
        <v>147</v>
      </c>
      <c r="E256" s="164" t="s">
        <v>484</v>
      </c>
      <c r="F256" s="165" t="s">
        <v>485</v>
      </c>
      <c r="G256" s="166" t="s">
        <v>145</v>
      </c>
      <c r="H256" s="167">
        <v>1</v>
      </c>
      <c r="I256" s="168"/>
      <c r="J256" s="169">
        <f>ROUND(I256*H256,2)</f>
        <v>0</v>
      </c>
      <c r="K256" s="170"/>
      <c r="L256" s="171"/>
      <c r="M256" s="172" t="s">
        <v>1</v>
      </c>
      <c r="N256" s="173" t="s">
        <v>42</v>
      </c>
      <c r="O256" s="57"/>
      <c r="P256" s="150">
        <f>O256*H256</f>
        <v>0</v>
      </c>
      <c r="Q256" s="150">
        <v>1E-3</v>
      </c>
      <c r="R256" s="150">
        <f>Q256*H256</f>
        <v>1E-3</v>
      </c>
      <c r="S256" s="150">
        <v>0</v>
      </c>
      <c r="T256" s="151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52" t="s">
        <v>287</v>
      </c>
      <c r="AT256" s="152" t="s">
        <v>147</v>
      </c>
      <c r="AU256" s="152" t="s">
        <v>133</v>
      </c>
      <c r="AY256" s="16" t="s">
        <v>126</v>
      </c>
      <c r="BE256" s="153">
        <f>IF(N256="základná",J256,0)</f>
        <v>0</v>
      </c>
      <c r="BF256" s="153">
        <f>IF(N256="znížená",J256,0)</f>
        <v>0</v>
      </c>
      <c r="BG256" s="153">
        <f>IF(N256="zákl. prenesená",J256,0)</f>
        <v>0</v>
      </c>
      <c r="BH256" s="153">
        <f>IF(N256="zníž. prenesená",J256,0)</f>
        <v>0</v>
      </c>
      <c r="BI256" s="153">
        <f>IF(N256="nulová",J256,0)</f>
        <v>0</v>
      </c>
      <c r="BJ256" s="16" t="s">
        <v>133</v>
      </c>
      <c r="BK256" s="153">
        <f>ROUND(I256*H256,2)</f>
        <v>0</v>
      </c>
      <c r="BL256" s="16" t="s">
        <v>211</v>
      </c>
      <c r="BM256" s="152" t="s">
        <v>486</v>
      </c>
    </row>
    <row r="257" spans="1:65" s="2" customFormat="1" ht="37.9" customHeight="1">
      <c r="A257" s="31"/>
      <c r="B257" s="139"/>
      <c r="C257" s="163" t="s">
        <v>487</v>
      </c>
      <c r="D257" s="163" t="s">
        <v>147</v>
      </c>
      <c r="E257" s="164" t="s">
        <v>488</v>
      </c>
      <c r="F257" s="165" t="s">
        <v>489</v>
      </c>
      <c r="G257" s="166" t="s">
        <v>145</v>
      </c>
      <c r="H257" s="167">
        <v>1</v>
      </c>
      <c r="I257" s="168"/>
      <c r="J257" s="169">
        <f>ROUND(I257*H257,2)</f>
        <v>0</v>
      </c>
      <c r="K257" s="170"/>
      <c r="L257" s="171"/>
      <c r="M257" s="172" t="s">
        <v>1</v>
      </c>
      <c r="N257" s="173" t="s">
        <v>42</v>
      </c>
      <c r="O257" s="57"/>
      <c r="P257" s="150">
        <f>O257*H257</f>
        <v>0</v>
      </c>
      <c r="Q257" s="150">
        <v>2.5000000000000001E-2</v>
      </c>
      <c r="R257" s="150">
        <f>Q257*H257</f>
        <v>2.5000000000000001E-2</v>
      </c>
      <c r="S257" s="150">
        <v>0</v>
      </c>
      <c r="T257" s="151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52" t="s">
        <v>287</v>
      </c>
      <c r="AT257" s="152" t="s">
        <v>147</v>
      </c>
      <c r="AU257" s="152" t="s">
        <v>133</v>
      </c>
      <c r="AY257" s="16" t="s">
        <v>126</v>
      </c>
      <c r="BE257" s="153">
        <f>IF(N257="základná",J257,0)</f>
        <v>0</v>
      </c>
      <c r="BF257" s="153">
        <f>IF(N257="znížená",J257,0)</f>
        <v>0</v>
      </c>
      <c r="BG257" s="153">
        <f>IF(N257="zákl. prenesená",J257,0)</f>
        <v>0</v>
      </c>
      <c r="BH257" s="153">
        <f>IF(N257="zníž. prenesená",J257,0)</f>
        <v>0</v>
      </c>
      <c r="BI257" s="153">
        <f>IF(N257="nulová",J257,0)</f>
        <v>0</v>
      </c>
      <c r="BJ257" s="16" t="s">
        <v>133</v>
      </c>
      <c r="BK257" s="153">
        <f>ROUND(I257*H257,2)</f>
        <v>0</v>
      </c>
      <c r="BL257" s="16" t="s">
        <v>211</v>
      </c>
      <c r="BM257" s="152" t="s">
        <v>490</v>
      </c>
    </row>
    <row r="258" spans="1:65" s="2" customFormat="1" ht="24.2" customHeight="1">
      <c r="A258" s="31"/>
      <c r="B258" s="139"/>
      <c r="C258" s="140" t="s">
        <v>491</v>
      </c>
      <c r="D258" s="140" t="s">
        <v>128</v>
      </c>
      <c r="E258" s="141" t="s">
        <v>492</v>
      </c>
      <c r="F258" s="142" t="s">
        <v>493</v>
      </c>
      <c r="G258" s="143" t="s">
        <v>145</v>
      </c>
      <c r="H258" s="144">
        <v>1</v>
      </c>
      <c r="I258" s="145"/>
      <c r="J258" s="146">
        <f>ROUND(I258*H258,2)</f>
        <v>0</v>
      </c>
      <c r="K258" s="147"/>
      <c r="L258" s="32"/>
      <c r="M258" s="148" t="s">
        <v>1</v>
      </c>
      <c r="N258" s="149" t="s">
        <v>42</v>
      </c>
      <c r="O258" s="57"/>
      <c r="P258" s="150">
        <f>O258*H258</f>
        <v>0</v>
      </c>
      <c r="Q258" s="150">
        <v>0</v>
      </c>
      <c r="R258" s="150">
        <f>Q258*H258</f>
        <v>0</v>
      </c>
      <c r="S258" s="150">
        <v>2E-3</v>
      </c>
      <c r="T258" s="151">
        <f>S258*H258</f>
        <v>2E-3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52" t="s">
        <v>211</v>
      </c>
      <c r="AT258" s="152" t="s">
        <v>128</v>
      </c>
      <c r="AU258" s="152" t="s">
        <v>133</v>
      </c>
      <c r="AY258" s="16" t="s">
        <v>126</v>
      </c>
      <c r="BE258" s="153">
        <f>IF(N258="základná",J258,0)</f>
        <v>0</v>
      </c>
      <c r="BF258" s="153">
        <f>IF(N258="znížená",J258,0)</f>
        <v>0</v>
      </c>
      <c r="BG258" s="153">
        <f>IF(N258="zákl. prenesená",J258,0)</f>
        <v>0</v>
      </c>
      <c r="BH258" s="153">
        <f>IF(N258="zníž. prenesená",J258,0)</f>
        <v>0</v>
      </c>
      <c r="BI258" s="153">
        <f>IF(N258="nulová",J258,0)</f>
        <v>0</v>
      </c>
      <c r="BJ258" s="16" t="s">
        <v>133</v>
      </c>
      <c r="BK258" s="153">
        <f>ROUND(I258*H258,2)</f>
        <v>0</v>
      </c>
      <c r="BL258" s="16" t="s">
        <v>211</v>
      </c>
      <c r="BM258" s="152" t="s">
        <v>494</v>
      </c>
    </row>
    <row r="259" spans="1:65" s="13" customFormat="1" ht="11.25">
      <c r="B259" s="154"/>
      <c r="D259" s="155" t="s">
        <v>135</v>
      </c>
      <c r="E259" s="156" t="s">
        <v>1</v>
      </c>
      <c r="F259" s="157" t="s">
        <v>474</v>
      </c>
      <c r="H259" s="158">
        <v>1</v>
      </c>
      <c r="I259" s="159"/>
      <c r="L259" s="154"/>
      <c r="M259" s="160"/>
      <c r="N259" s="161"/>
      <c r="O259" s="161"/>
      <c r="P259" s="161"/>
      <c r="Q259" s="161"/>
      <c r="R259" s="161"/>
      <c r="S259" s="161"/>
      <c r="T259" s="162"/>
      <c r="AT259" s="156" t="s">
        <v>135</v>
      </c>
      <c r="AU259" s="156" t="s">
        <v>133</v>
      </c>
      <c r="AV259" s="13" t="s">
        <v>133</v>
      </c>
      <c r="AW259" s="13" t="s">
        <v>31</v>
      </c>
      <c r="AX259" s="13" t="s">
        <v>81</v>
      </c>
      <c r="AY259" s="156" t="s">
        <v>126</v>
      </c>
    </row>
    <row r="260" spans="1:65" s="2" customFormat="1" ht="14.45" customHeight="1">
      <c r="A260" s="31"/>
      <c r="B260" s="139"/>
      <c r="C260" s="140" t="s">
        <v>495</v>
      </c>
      <c r="D260" s="140" t="s">
        <v>128</v>
      </c>
      <c r="E260" s="141" t="s">
        <v>496</v>
      </c>
      <c r="F260" s="142" t="s">
        <v>497</v>
      </c>
      <c r="G260" s="143" t="s">
        <v>145</v>
      </c>
      <c r="H260" s="144">
        <v>1</v>
      </c>
      <c r="I260" s="145"/>
      <c r="J260" s="146">
        <f>ROUND(I260*H260,2)</f>
        <v>0</v>
      </c>
      <c r="K260" s="147"/>
      <c r="L260" s="32"/>
      <c r="M260" s="148" t="s">
        <v>1</v>
      </c>
      <c r="N260" s="149" t="s">
        <v>42</v>
      </c>
      <c r="O260" s="57"/>
      <c r="P260" s="150">
        <f>O260*H260</f>
        <v>0</v>
      </c>
      <c r="Q260" s="150">
        <v>4.4999999999999999E-4</v>
      </c>
      <c r="R260" s="150">
        <f>Q260*H260</f>
        <v>4.4999999999999999E-4</v>
      </c>
      <c r="S260" s="150">
        <v>0</v>
      </c>
      <c r="T260" s="151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52" t="s">
        <v>211</v>
      </c>
      <c r="AT260" s="152" t="s">
        <v>128</v>
      </c>
      <c r="AU260" s="152" t="s">
        <v>133</v>
      </c>
      <c r="AY260" s="16" t="s">
        <v>126</v>
      </c>
      <c r="BE260" s="153">
        <f>IF(N260="základná",J260,0)</f>
        <v>0</v>
      </c>
      <c r="BF260" s="153">
        <f>IF(N260="znížená",J260,0)</f>
        <v>0</v>
      </c>
      <c r="BG260" s="153">
        <f>IF(N260="zákl. prenesená",J260,0)</f>
        <v>0</v>
      </c>
      <c r="BH260" s="153">
        <f>IF(N260="zníž. prenesená",J260,0)</f>
        <v>0</v>
      </c>
      <c r="BI260" s="153">
        <f>IF(N260="nulová",J260,0)</f>
        <v>0</v>
      </c>
      <c r="BJ260" s="16" t="s">
        <v>133</v>
      </c>
      <c r="BK260" s="153">
        <f>ROUND(I260*H260,2)</f>
        <v>0</v>
      </c>
      <c r="BL260" s="16" t="s">
        <v>211</v>
      </c>
      <c r="BM260" s="152" t="s">
        <v>498</v>
      </c>
    </row>
    <row r="261" spans="1:65" s="2" customFormat="1" ht="37.9" customHeight="1">
      <c r="A261" s="31"/>
      <c r="B261" s="139"/>
      <c r="C261" s="163" t="s">
        <v>499</v>
      </c>
      <c r="D261" s="163" t="s">
        <v>147</v>
      </c>
      <c r="E261" s="164" t="s">
        <v>500</v>
      </c>
      <c r="F261" s="165" t="s">
        <v>501</v>
      </c>
      <c r="G261" s="166" t="s">
        <v>145</v>
      </c>
      <c r="H261" s="167">
        <v>1</v>
      </c>
      <c r="I261" s="168"/>
      <c r="J261" s="169">
        <f>ROUND(I261*H261,2)</f>
        <v>0</v>
      </c>
      <c r="K261" s="170"/>
      <c r="L261" s="171"/>
      <c r="M261" s="172" t="s">
        <v>1</v>
      </c>
      <c r="N261" s="173" t="s">
        <v>42</v>
      </c>
      <c r="O261" s="57"/>
      <c r="P261" s="150">
        <f>O261*H261</f>
        <v>0</v>
      </c>
      <c r="Q261" s="150">
        <v>1.7999999999999999E-2</v>
      </c>
      <c r="R261" s="150">
        <f>Q261*H261</f>
        <v>1.7999999999999999E-2</v>
      </c>
      <c r="S261" s="150">
        <v>0</v>
      </c>
      <c r="T261" s="151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52" t="s">
        <v>287</v>
      </c>
      <c r="AT261" s="152" t="s">
        <v>147</v>
      </c>
      <c r="AU261" s="152" t="s">
        <v>133</v>
      </c>
      <c r="AY261" s="16" t="s">
        <v>126</v>
      </c>
      <c r="BE261" s="153">
        <f>IF(N261="základná",J261,0)</f>
        <v>0</v>
      </c>
      <c r="BF261" s="153">
        <f>IF(N261="znížená",J261,0)</f>
        <v>0</v>
      </c>
      <c r="BG261" s="153">
        <f>IF(N261="zákl. prenesená",J261,0)</f>
        <v>0</v>
      </c>
      <c r="BH261" s="153">
        <f>IF(N261="zníž. prenesená",J261,0)</f>
        <v>0</v>
      </c>
      <c r="BI261" s="153">
        <f>IF(N261="nulová",J261,0)</f>
        <v>0</v>
      </c>
      <c r="BJ261" s="16" t="s">
        <v>133</v>
      </c>
      <c r="BK261" s="153">
        <f>ROUND(I261*H261,2)</f>
        <v>0</v>
      </c>
      <c r="BL261" s="16" t="s">
        <v>211</v>
      </c>
      <c r="BM261" s="152" t="s">
        <v>502</v>
      </c>
    </row>
    <row r="262" spans="1:65" s="2" customFormat="1" ht="24.2" customHeight="1">
      <c r="A262" s="31"/>
      <c r="B262" s="139"/>
      <c r="C262" s="140" t="s">
        <v>503</v>
      </c>
      <c r="D262" s="140" t="s">
        <v>128</v>
      </c>
      <c r="E262" s="141" t="s">
        <v>504</v>
      </c>
      <c r="F262" s="142" t="s">
        <v>505</v>
      </c>
      <c r="G262" s="143" t="s">
        <v>285</v>
      </c>
      <c r="H262" s="144">
        <v>4.5999999999999999E-2</v>
      </c>
      <c r="I262" s="145"/>
      <c r="J262" s="146">
        <f>ROUND(I262*H262,2)</f>
        <v>0</v>
      </c>
      <c r="K262" s="147"/>
      <c r="L262" s="32"/>
      <c r="M262" s="148" t="s">
        <v>1</v>
      </c>
      <c r="N262" s="149" t="s">
        <v>42</v>
      </c>
      <c r="O262" s="57"/>
      <c r="P262" s="150">
        <f>O262*H262</f>
        <v>0</v>
      </c>
      <c r="Q262" s="150">
        <v>0</v>
      </c>
      <c r="R262" s="150">
        <f>Q262*H262</f>
        <v>0</v>
      </c>
      <c r="S262" s="150">
        <v>0</v>
      </c>
      <c r="T262" s="151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52" t="s">
        <v>211</v>
      </c>
      <c r="AT262" s="152" t="s">
        <v>128</v>
      </c>
      <c r="AU262" s="152" t="s">
        <v>133</v>
      </c>
      <c r="AY262" s="16" t="s">
        <v>126</v>
      </c>
      <c r="BE262" s="153">
        <f>IF(N262="základná",J262,0)</f>
        <v>0</v>
      </c>
      <c r="BF262" s="153">
        <f>IF(N262="znížená",J262,0)</f>
        <v>0</v>
      </c>
      <c r="BG262" s="153">
        <f>IF(N262="zákl. prenesená",J262,0)</f>
        <v>0</v>
      </c>
      <c r="BH262" s="153">
        <f>IF(N262="zníž. prenesená",J262,0)</f>
        <v>0</v>
      </c>
      <c r="BI262" s="153">
        <f>IF(N262="nulová",J262,0)</f>
        <v>0</v>
      </c>
      <c r="BJ262" s="16" t="s">
        <v>133</v>
      </c>
      <c r="BK262" s="153">
        <f>ROUND(I262*H262,2)</f>
        <v>0</v>
      </c>
      <c r="BL262" s="16" t="s">
        <v>211</v>
      </c>
      <c r="BM262" s="152" t="s">
        <v>506</v>
      </c>
    </row>
    <row r="263" spans="1:65" s="12" customFormat="1" ht="22.9" customHeight="1">
      <c r="B263" s="127"/>
      <c r="D263" s="128" t="s">
        <v>75</v>
      </c>
      <c r="E263" s="137" t="s">
        <v>507</v>
      </c>
      <c r="F263" s="137" t="s">
        <v>508</v>
      </c>
      <c r="I263" s="130"/>
      <c r="J263" s="138">
        <f>BK263</f>
        <v>0</v>
      </c>
      <c r="L263" s="127"/>
      <c r="M263" s="131"/>
      <c r="N263" s="132"/>
      <c r="O263" s="132"/>
      <c r="P263" s="133">
        <f>SUM(P264:P265)</f>
        <v>0</v>
      </c>
      <c r="Q263" s="132"/>
      <c r="R263" s="133">
        <f>SUM(R264:R265)</f>
        <v>0</v>
      </c>
      <c r="S263" s="132"/>
      <c r="T263" s="134">
        <f>SUM(T264:T265)</f>
        <v>0</v>
      </c>
      <c r="AR263" s="128" t="s">
        <v>133</v>
      </c>
      <c r="AT263" s="135" t="s">
        <v>75</v>
      </c>
      <c r="AU263" s="135" t="s">
        <v>81</v>
      </c>
      <c r="AY263" s="128" t="s">
        <v>126</v>
      </c>
      <c r="BK263" s="136">
        <f>SUM(BK264:BK265)</f>
        <v>0</v>
      </c>
    </row>
    <row r="264" spans="1:65" s="2" customFormat="1" ht="24.2" customHeight="1">
      <c r="A264" s="31"/>
      <c r="B264" s="139"/>
      <c r="C264" s="140" t="s">
        <v>509</v>
      </c>
      <c r="D264" s="140" t="s">
        <v>128</v>
      </c>
      <c r="E264" s="141" t="s">
        <v>510</v>
      </c>
      <c r="F264" s="142" t="s">
        <v>511</v>
      </c>
      <c r="G264" s="143" t="s">
        <v>131</v>
      </c>
      <c r="H264" s="144">
        <v>2.4049999999999998</v>
      </c>
      <c r="I264" s="145"/>
      <c r="J264" s="146">
        <f>ROUND(I264*H264,2)</f>
        <v>0</v>
      </c>
      <c r="K264" s="147"/>
      <c r="L264" s="32"/>
      <c r="M264" s="148" t="s">
        <v>1</v>
      </c>
      <c r="N264" s="149" t="s">
        <v>42</v>
      </c>
      <c r="O264" s="57"/>
      <c r="P264" s="150">
        <f>O264*H264</f>
        <v>0</v>
      </c>
      <c r="Q264" s="150">
        <v>0</v>
      </c>
      <c r="R264" s="150">
        <f>Q264*H264</f>
        <v>0</v>
      </c>
      <c r="S264" s="150">
        <v>0</v>
      </c>
      <c r="T264" s="151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52" t="s">
        <v>132</v>
      </c>
      <c r="AT264" s="152" t="s">
        <v>128</v>
      </c>
      <c r="AU264" s="152" t="s">
        <v>133</v>
      </c>
      <c r="AY264" s="16" t="s">
        <v>126</v>
      </c>
      <c r="BE264" s="153">
        <f>IF(N264="základná",J264,0)</f>
        <v>0</v>
      </c>
      <c r="BF264" s="153">
        <f>IF(N264="znížená",J264,0)</f>
        <v>0</v>
      </c>
      <c r="BG264" s="153">
        <f>IF(N264="zákl. prenesená",J264,0)</f>
        <v>0</v>
      </c>
      <c r="BH264" s="153">
        <f>IF(N264="zníž. prenesená",J264,0)</f>
        <v>0</v>
      </c>
      <c r="BI264" s="153">
        <f>IF(N264="nulová",J264,0)</f>
        <v>0</v>
      </c>
      <c r="BJ264" s="16" t="s">
        <v>133</v>
      </c>
      <c r="BK264" s="153">
        <f>ROUND(I264*H264,2)</f>
        <v>0</v>
      </c>
      <c r="BL264" s="16" t="s">
        <v>132</v>
      </c>
      <c r="BM264" s="152" t="s">
        <v>512</v>
      </c>
    </row>
    <row r="265" spans="1:65" s="13" customFormat="1" ht="11.25">
      <c r="B265" s="154"/>
      <c r="D265" s="155" t="s">
        <v>135</v>
      </c>
      <c r="E265" s="156" t="s">
        <v>1</v>
      </c>
      <c r="F265" s="157" t="s">
        <v>513</v>
      </c>
      <c r="H265" s="158">
        <v>2.4049999999999998</v>
      </c>
      <c r="I265" s="159"/>
      <c r="L265" s="154"/>
      <c r="M265" s="160"/>
      <c r="N265" s="161"/>
      <c r="O265" s="161"/>
      <c r="P265" s="161"/>
      <c r="Q265" s="161"/>
      <c r="R265" s="161"/>
      <c r="S265" s="161"/>
      <c r="T265" s="162"/>
      <c r="AT265" s="156" t="s">
        <v>135</v>
      </c>
      <c r="AU265" s="156" t="s">
        <v>133</v>
      </c>
      <c r="AV265" s="13" t="s">
        <v>133</v>
      </c>
      <c r="AW265" s="13" t="s">
        <v>31</v>
      </c>
      <c r="AX265" s="13" t="s">
        <v>81</v>
      </c>
      <c r="AY265" s="156" t="s">
        <v>126</v>
      </c>
    </row>
    <row r="266" spans="1:65" s="12" customFormat="1" ht="22.9" customHeight="1">
      <c r="B266" s="127"/>
      <c r="D266" s="128" t="s">
        <v>75</v>
      </c>
      <c r="E266" s="137" t="s">
        <v>514</v>
      </c>
      <c r="F266" s="137" t="s">
        <v>515</v>
      </c>
      <c r="I266" s="130"/>
      <c r="J266" s="138">
        <f>BK266</f>
        <v>0</v>
      </c>
      <c r="L266" s="127"/>
      <c r="M266" s="131"/>
      <c r="N266" s="132"/>
      <c r="O266" s="132"/>
      <c r="P266" s="133">
        <f>SUM(P267:P271)</f>
        <v>0</v>
      </c>
      <c r="Q266" s="132"/>
      <c r="R266" s="133">
        <f>SUM(R267:R271)</f>
        <v>0.25391407999999999</v>
      </c>
      <c r="S266" s="132"/>
      <c r="T266" s="134">
        <f>SUM(T267:T271)</f>
        <v>0</v>
      </c>
      <c r="AR266" s="128" t="s">
        <v>133</v>
      </c>
      <c r="AT266" s="135" t="s">
        <v>75</v>
      </c>
      <c r="AU266" s="135" t="s">
        <v>81</v>
      </c>
      <c r="AY266" s="128" t="s">
        <v>126</v>
      </c>
      <c r="BK266" s="136">
        <f>SUM(BK267:BK271)</f>
        <v>0</v>
      </c>
    </row>
    <row r="267" spans="1:65" s="2" customFormat="1" ht="24.2" customHeight="1">
      <c r="A267" s="31"/>
      <c r="B267" s="139"/>
      <c r="C267" s="140" t="s">
        <v>516</v>
      </c>
      <c r="D267" s="140" t="s">
        <v>128</v>
      </c>
      <c r="E267" s="141" t="s">
        <v>517</v>
      </c>
      <c r="F267" s="142" t="s">
        <v>518</v>
      </c>
      <c r="G267" s="143" t="s">
        <v>131</v>
      </c>
      <c r="H267" s="144">
        <v>9.8000000000000007</v>
      </c>
      <c r="I267" s="145"/>
      <c r="J267" s="146">
        <f>ROUND(I267*H267,2)</f>
        <v>0</v>
      </c>
      <c r="K267" s="147"/>
      <c r="L267" s="32"/>
      <c r="M267" s="148" t="s">
        <v>1</v>
      </c>
      <c r="N267" s="149" t="s">
        <v>42</v>
      </c>
      <c r="O267" s="57"/>
      <c r="P267" s="150">
        <f>O267*H267</f>
        <v>0</v>
      </c>
      <c r="Q267" s="150">
        <v>4.0000000000000001E-3</v>
      </c>
      <c r="R267" s="150">
        <f>Q267*H267</f>
        <v>3.9200000000000006E-2</v>
      </c>
      <c r="S267" s="150">
        <v>0</v>
      </c>
      <c r="T267" s="151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52" t="s">
        <v>211</v>
      </c>
      <c r="AT267" s="152" t="s">
        <v>128</v>
      </c>
      <c r="AU267" s="152" t="s">
        <v>133</v>
      </c>
      <c r="AY267" s="16" t="s">
        <v>126</v>
      </c>
      <c r="BE267" s="153">
        <f>IF(N267="základná",J267,0)</f>
        <v>0</v>
      </c>
      <c r="BF267" s="153">
        <f>IF(N267="znížená",J267,0)</f>
        <v>0</v>
      </c>
      <c r="BG267" s="153">
        <f>IF(N267="zákl. prenesená",J267,0)</f>
        <v>0</v>
      </c>
      <c r="BH267" s="153">
        <f>IF(N267="zníž. prenesená",J267,0)</f>
        <v>0</v>
      </c>
      <c r="BI267" s="153">
        <f>IF(N267="nulová",J267,0)</f>
        <v>0</v>
      </c>
      <c r="BJ267" s="16" t="s">
        <v>133</v>
      </c>
      <c r="BK267" s="153">
        <f>ROUND(I267*H267,2)</f>
        <v>0</v>
      </c>
      <c r="BL267" s="16" t="s">
        <v>211</v>
      </c>
      <c r="BM267" s="152" t="s">
        <v>519</v>
      </c>
    </row>
    <row r="268" spans="1:65" s="13" customFormat="1" ht="11.25">
      <c r="B268" s="154"/>
      <c r="D268" s="155" t="s">
        <v>135</v>
      </c>
      <c r="E268" s="156" t="s">
        <v>1</v>
      </c>
      <c r="F268" s="157" t="s">
        <v>230</v>
      </c>
      <c r="H268" s="158">
        <v>9.8000000000000007</v>
      </c>
      <c r="I268" s="159"/>
      <c r="L268" s="154"/>
      <c r="M268" s="160"/>
      <c r="N268" s="161"/>
      <c r="O268" s="161"/>
      <c r="P268" s="161"/>
      <c r="Q268" s="161"/>
      <c r="R268" s="161"/>
      <c r="S268" s="161"/>
      <c r="T268" s="162"/>
      <c r="AT268" s="156" t="s">
        <v>135</v>
      </c>
      <c r="AU268" s="156" t="s">
        <v>133</v>
      </c>
      <c r="AV268" s="13" t="s">
        <v>133</v>
      </c>
      <c r="AW268" s="13" t="s">
        <v>31</v>
      </c>
      <c r="AX268" s="13" t="s">
        <v>81</v>
      </c>
      <c r="AY268" s="156" t="s">
        <v>126</v>
      </c>
    </row>
    <row r="269" spans="1:65" s="2" customFormat="1" ht="24.2" customHeight="1">
      <c r="A269" s="31"/>
      <c r="B269" s="139"/>
      <c r="C269" s="163" t="s">
        <v>520</v>
      </c>
      <c r="D269" s="163" t="s">
        <v>147</v>
      </c>
      <c r="E269" s="164" t="s">
        <v>521</v>
      </c>
      <c r="F269" s="165" t="s">
        <v>522</v>
      </c>
      <c r="G269" s="166" t="s">
        <v>131</v>
      </c>
      <c r="H269" s="167">
        <v>9.9960000000000004</v>
      </c>
      <c r="I269" s="168"/>
      <c r="J269" s="169">
        <f>ROUND(I269*H269,2)</f>
        <v>0</v>
      </c>
      <c r="K269" s="170"/>
      <c r="L269" s="171"/>
      <c r="M269" s="172" t="s">
        <v>1</v>
      </c>
      <c r="N269" s="173" t="s">
        <v>42</v>
      </c>
      <c r="O269" s="57"/>
      <c r="P269" s="150">
        <f>O269*H269</f>
        <v>0</v>
      </c>
      <c r="Q269" s="150">
        <v>2.1479999999999999E-2</v>
      </c>
      <c r="R269" s="150">
        <f>Q269*H269</f>
        <v>0.21471408</v>
      </c>
      <c r="S269" s="150">
        <v>0</v>
      </c>
      <c r="T269" s="151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52" t="s">
        <v>287</v>
      </c>
      <c r="AT269" s="152" t="s">
        <v>147</v>
      </c>
      <c r="AU269" s="152" t="s">
        <v>133</v>
      </c>
      <c r="AY269" s="16" t="s">
        <v>126</v>
      </c>
      <c r="BE269" s="153">
        <f>IF(N269="základná",J269,0)</f>
        <v>0</v>
      </c>
      <c r="BF269" s="153">
        <f>IF(N269="znížená",J269,0)</f>
        <v>0</v>
      </c>
      <c r="BG269" s="153">
        <f>IF(N269="zákl. prenesená",J269,0)</f>
        <v>0</v>
      </c>
      <c r="BH269" s="153">
        <f>IF(N269="zníž. prenesená",J269,0)</f>
        <v>0</v>
      </c>
      <c r="BI269" s="153">
        <f>IF(N269="nulová",J269,0)</f>
        <v>0</v>
      </c>
      <c r="BJ269" s="16" t="s">
        <v>133</v>
      </c>
      <c r="BK269" s="153">
        <f>ROUND(I269*H269,2)</f>
        <v>0</v>
      </c>
      <c r="BL269" s="16" t="s">
        <v>211</v>
      </c>
      <c r="BM269" s="152" t="s">
        <v>523</v>
      </c>
    </row>
    <row r="270" spans="1:65" s="13" customFormat="1" ht="11.25">
      <c r="B270" s="154"/>
      <c r="D270" s="155" t="s">
        <v>135</v>
      </c>
      <c r="F270" s="157" t="s">
        <v>524</v>
      </c>
      <c r="H270" s="158">
        <v>9.9960000000000004</v>
      </c>
      <c r="I270" s="159"/>
      <c r="L270" s="154"/>
      <c r="M270" s="160"/>
      <c r="N270" s="161"/>
      <c r="O270" s="161"/>
      <c r="P270" s="161"/>
      <c r="Q270" s="161"/>
      <c r="R270" s="161"/>
      <c r="S270" s="161"/>
      <c r="T270" s="162"/>
      <c r="AT270" s="156" t="s">
        <v>135</v>
      </c>
      <c r="AU270" s="156" t="s">
        <v>133</v>
      </c>
      <c r="AV270" s="13" t="s">
        <v>133</v>
      </c>
      <c r="AW270" s="13" t="s">
        <v>3</v>
      </c>
      <c r="AX270" s="13" t="s">
        <v>81</v>
      </c>
      <c r="AY270" s="156" t="s">
        <v>126</v>
      </c>
    </row>
    <row r="271" spans="1:65" s="2" customFormat="1" ht="24.2" customHeight="1">
      <c r="A271" s="31"/>
      <c r="B271" s="139"/>
      <c r="C271" s="140" t="s">
        <v>525</v>
      </c>
      <c r="D271" s="140" t="s">
        <v>128</v>
      </c>
      <c r="E271" s="141" t="s">
        <v>526</v>
      </c>
      <c r="F271" s="142" t="s">
        <v>527</v>
      </c>
      <c r="G271" s="143" t="s">
        <v>285</v>
      </c>
      <c r="H271" s="144">
        <v>0.254</v>
      </c>
      <c r="I271" s="145"/>
      <c r="J271" s="146">
        <f>ROUND(I271*H271,2)</f>
        <v>0</v>
      </c>
      <c r="K271" s="147"/>
      <c r="L271" s="32"/>
      <c r="M271" s="148" t="s">
        <v>1</v>
      </c>
      <c r="N271" s="149" t="s">
        <v>42</v>
      </c>
      <c r="O271" s="57"/>
      <c r="P271" s="150">
        <f>O271*H271</f>
        <v>0</v>
      </c>
      <c r="Q271" s="150">
        <v>0</v>
      </c>
      <c r="R271" s="150">
        <f>Q271*H271</f>
        <v>0</v>
      </c>
      <c r="S271" s="150">
        <v>0</v>
      </c>
      <c r="T271" s="151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52" t="s">
        <v>211</v>
      </c>
      <c r="AT271" s="152" t="s">
        <v>128</v>
      </c>
      <c r="AU271" s="152" t="s">
        <v>133</v>
      </c>
      <c r="AY271" s="16" t="s">
        <v>126</v>
      </c>
      <c r="BE271" s="153">
        <f>IF(N271="základná",J271,0)</f>
        <v>0</v>
      </c>
      <c r="BF271" s="153">
        <f>IF(N271="znížená",J271,0)</f>
        <v>0</v>
      </c>
      <c r="BG271" s="153">
        <f>IF(N271="zákl. prenesená",J271,0)</f>
        <v>0</v>
      </c>
      <c r="BH271" s="153">
        <f>IF(N271="zníž. prenesená",J271,0)</f>
        <v>0</v>
      </c>
      <c r="BI271" s="153">
        <f>IF(N271="nulová",J271,0)</f>
        <v>0</v>
      </c>
      <c r="BJ271" s="16" t="s">
        <v>133</v>
      </c>
      <c r="BK271" s="153">
        <f>ROUND(I271*H271,2)</f>
        <v>0</v>
      </c>
      <c r="BL271" s="16" t="s">
        <v>211</v>
      </c>
      <c r="BM271" s="152" t="s">
        <v>528</v>
      </c>
    </row>
    <row r="272" spans="1:65" s="12" customFormat="1" ht="22.9" customHeight="1">
      <c r="B272" s="127"/>
      <c r="D272" s="128" t="s">
        <v>75</v>
      </c>
      <c r="E272" s="137" t="s">
        <v>529</v>
      </c>
      <c r="F272" s="137" t="s">
        <v>530</v>
      </c>
      <c r="I272" s="130"/>
      <c r="J272" s="138">
        <f>BK272</f>
        <v>0</v>
      </c>
      <c r="L272" s="127"/>
      <c r="M272" s="131"/>
      <c r="N272" s="132"/>
      <c r="O272" s="132"/>
      <c r="P272" s="133">
        <f>SUM(P273:P298)</f>
        <v>0</v>
      </c>
      <c r="Q272" s="132"/>
      <c r="R272" s="133">
        <f>SUM(R273:R298)</f>
        <v>4.7572290000000006</v>
      </c>
      <c r="S272" s="132"/>
      <c r="T272" s="134">
        <f>SUM(T273:T298)</f>
        <v>0</v>
      </c>
      <c r="AR272" s="128" t="s">
        <v>133</v>
      </c>
      <c r="AT272" s="135" t="s">
        <v>75</v>
      </c>
      <c r="AU272" s="135" t="s">
        <v>81</v>
      </c>
      <c r="AY272" s="128" t="s">
        <v>126</v>
      </c>
      <c r="BK272" s="136">
        <f>SUM(BK273:BK298)</f>
        <v>0</v>
      </c>
    </row>
    <row r="273" spans="1:65" s="2" customFormat="1" ht="14.45" customHeight="1">
      <c r="A273" s="31"/>
      <c r="B273" s="139"/>
      <c r="C273" s="140" t="s">
        <v>531</v>
      </c>
      <c r="D273" s="140" t="s">
        <v>128</v>
      </c>
      <c r="E273" s="141" t="s">
        <v>532</v>
      </c>
      <c r="F273" s="142" t="s">
        <v>533</v>
      </c>
      <c r="G273" s="143" t="s">
        <v>131</v>
      </c>
      <c r="H273" s="144">
        <v>260.10000000000002</v>
      </c>
      <c r="I273" s="145"/>
      <c r="J273" s="146">
        <f>ROUND(I273*H273,2)</f>
        <v>0</v>
      </c>
      <c r="K273" s="147"/>
      <c r="L273" s="32"/>
      <c r="M273" s="148" t="s">
        <v>1</v>
      </c>
      <c r="N273" s="149" t="s">
        <v>42</v>
      </c>
      <c r="O273" s="57"/>
      <c r="P273" s="150">
        <f>O273*H273</f>
        <v>0</v>
      </c>
      <c r="Q273" s="150">
        <v>6.1500000000000001E-3</v>
      </c>
      <c r="R273" s="150">
        <f>Q273*H273</f>
        <v>1.5996150000000002</v>
      </c>
      <c r="S273" s="150">
        <v>0</v>
      </c>
      <c r="T273" s="151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52" t="s">
        <v>211</v>
      </c>
      <c r="AT273" s="152" t="s">
        <v>128</v>
      </c>
      <c r="AU273" s="152" t="s">
        <v>133</v>
      </c>
      <c r="AY273" s="16" t="s">
        <v>126</v>
      </c>
      <c r="BE273" s="153">
        <f>IF(N273="základná",J273,0)</f>
        <v>0</v>
      </c>
      <c r="BF273" s="153">
        <f>IF(N273="znížená",J273,0)</f>
        <v>0</v>
      </c>
      <c r="BG273" s="153">
        <f>IF(N273="zákl. prenesená",J273,0)</f>
        <v>0</v>
      </c>
      <c r="BH273" s="153">
        <f>IF(N273="zníž. prenesená",J273,0)</f>
        <v>0</v>
      </c>
      <c r="BI273" s="153">
        <f>IF(N273="nulová",J273,0)</f>
        <v>0</v>
      </c>
      <c r="BJ273" s="16" t="s">
        <v>133</v>
      </c>
      <c r="BK273" s="153">
        <f>ROUND(I273*H273,2)</f>
        <v>0</v>
      </c>
      <c r="BL273" s="16" t="s">
        <v>211</v>
      </c>
      <c r="BM273" s="152" t="s">
        <v>534</v>
      </c>
    </row>
    <row r="274" spans="1:65" s="13" customFormat="1" ht="11.25">
      <c r="B274" s="154"/>
      <c r="D274" s="155" t="s">
        <v>135</v>
      </c>
      <c r="E274" s="156" t="s">
        <v>1</v>
      </c>
      <c r="F274" s="157" t="s">
        <v>231</v>
      </c>
      <c r="H274" s="158">
        <v>93</v>
      </c>
      <c r="I274" s="159"/>
      <c r="L274" s="154"/>
      <c r="M274" s="160"/>
      <c r="N274" s="161"/>
      <c r="O274" s="161"/>
      <c r="P274" s="161"/>
      <c r="Q274" s="161"/>
      <c r="R274" s="161"/>
      <c r="S274" s="161"/>
      <c r="T274" s="162"/>
      <c r="AT274" s="156" t="s">
        <v>135</v>
      </c>
      <c r="AU274" s="156" t="s">
        <v>133</v>
      </c>
      <c r="AV274" s="13" t="s">
        <v>133</v>
      </c>
      <c r="AW274" s="13" t="s">
        <v>31</v>
      </c>
      <c r="AX274" s="13" t="s">
        <v>76</v>
      </c>
      <c r="AY274" s="156" t="s">
        <v>126</v>
      </c>
    </row>
    <row r="275" spans="1:65" s="13" customFormat="1" ht="11.25">
      <c r="B275" s="154"/>
      <c r="D275" s="155" t="s">
        <v>135</v>
      </c>
      <c r="E275" s="156" t="s">
        <v>1</v>
      </c>
      <c r="F275" s="157" t="s">
        <v>232</v>
      </c>
      <c r="H275" s="158">
        <v>93.45</v>
      </c>
      <c r="I275" s="159"/>
      <c r="L275" s="154"/>
      <c r="M275" s="160"/>
      <c r="N275" s="161"/>
      <c r="O275" s="161"/>
      <c r="P275" s="161"/>
      <c r="Q275" s="161"/>
      <c r="R275" s="161"/>
      <c r="S275" s="161"/>
      <c r="T275" s="162"/>
      <c r="AT275" s="156" t="s">
        <v>135</v>
      </c>
      <c r="AU275" s="156" t="s">
        <v>133</v>
      </c>
      <c r="AV275" s="13" t="s">
        <v>133</v>
      </c>
      <c r="AW275" s="13" t="s">
        <v>31</v>
      </c>
      <c r="AX275" s="13" t="s">
        <v>76</v>
      </c>
      <c r="AY275" s="156" t="s">
        <v>126</v>
      </c>
    </row>
    <row r="276" spans="1:65" s="13" customFormat="1" ht="11.25">
      <c r="B276" s="154"/>
      <c r="D276" s="155" t="s">
        <v>135</v>
      </c>
      <c r="E276" s="156" t="s">
        <v>1</v>
      </c>
      <c r="F276" s="157" t="s">
        <v>233</v>
      </c>
      <c r="H276" s="158">
        <v>73.650000000000006</v>
      </c>
      <c r="I276" s="159"/>
      <c r="L276" s="154"/>
      <c r="M276" s="160"/>
      <c r="N276" s="161"/>
      <c r="O276" s="161"/>
      <c r="P276" s="161"/>
      <c r="Q276" s="161"/>
      <c r="R276" s="161"/>
      <c r="S276" s="161"/>
      <c r="T276" s="162"/>
      <c r="AT276" s="156" t="s">
        <v>135</v>
      </c>
      <c r="AU276" s="156" t="s">
        <v>133</v>
      </c>
      <c r="AV276" s="13" t="s">
        <v>133</v>
      </c>
      <c r="AW276" s="13" t="s">
        <v>31</v>
      </c>
      <c r="AX276" s="13" t="s">
        <v>76</v>
      </c>
      <c r="AY276" s="156" t="s">
        <v>126</v>
      </c>
    </row>
    <row r="277" spans="1:65" s="14" customFormat="1" ht="11.25">
      <c r="B277" s="174"/>
      <c r="D277" s="155" t="s">
        <v>135</v>
      </c>
      <c r="E277" s="175" t="s">
        <v>1</v>
      </c>
      <c r="F277" s="176" t="s">
        <v>178</v>
      </c>
      <c r="H277" s="177">
        <v>260.10000000000002</v>
      </c>
      <c r="I277" s="178"/>
      <c r="L277" s="174"/>
      <c r="M277" s="179"/>
      <c r="N277" s="180"/>
      <c r="O277" s="180"/>
      <c r="P277" s="180"/>
      <c r="Q277" s="180"/>
      <c r="R277" s="180"/>
      <c r="S277" s="180"/>
      <c r="T277" s="181"/>
      <c r="AT277" s="175" t="s">
        <v>135</v>
      </c>
      <c r="AU277" s="175" t="s">
        <v>133</v>
      </c>
      <c r="AV277" s="14" t="s">
        <v>132</v>
      </c>
      <c r="AW277" s="14" t="s">
        <v>31</v>
      </c>
      <c r="AX277" s="14" t="s">
        <v>81</v>
      </c>
      <c r="AY277" s="175" t="s">
        <v>126</v>
      </c>
    </row>
    <row r="278" spans="1:65" s="2" customFormat="1" ht="24.2" customHeight="1">
      <c r="A278" s="31"/>
      <c r="B278" s="139"/>
      <c r="C278" s="140" t="s">
        <v>535</v>
      </c>
      <c r="D278" s="140" t="s">
        <v>128</v>
      </c>
      <c r="E278" s="141" t="s">
        <v>536</v>
      </c>
      <c r="F278" s="142" t="s">
        <v>537</v>
      </c>
      <c r="G278" s="143" t="s">
        <v>131</v>
      </c>
      <c r="H278" s="144">
        <v>260.10000000000002</v>
      </c>
      <c r="I278" s="145"/>
      <c r="J278" s="146">
        <f>ROUND(I278*H278,2)</f>
        <v>0</v>
      </c>
      <c r="K278" s="147"/>
      <c r="L278" s="32"/>
      <c r="M278" s="148" t="s">
        <v>1</v>
      </c>
      <c r="N278" s="149" t="s">
        <v>42</v>
      </c>
      <c r="O278" s="57"/>
      <c r="P278" s="150">
        <f>O278*H278</f>
        <v>0</v>
      </c>
      <c r="Q278" s="150">
        <v>1.115E-2</v>
      </c>
      <c r="R278" s="150">
        <f>Q278*H278</f>
        <v>2.9001150000000004</v>
      </c>
      <c r="S278" s="150">
        <v>0</v>
      </c>
      <c r="T278" s="151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52" t="s">
        <v>211</v>
      </c>
      <c r="AT278" s="152" t="s">
        <v>128</v>
      </c>
      <c r="AU278" s="152" t="s">
        <v>133</v>
      </c>
      <c r="AY278" s="16" t="s">
        <v>126</v>
      </c>
      <c r="BE278" s="153">
        <f>IF(N278="základná",J278,0)</f>
        <v>0</v>
      </c>
      <c r="BF278" s="153">
        <f>IF(N278="znížená",J278,0)</f>
        <v>0</v>
      </c>
      <c r="BG278" s="153">
        <f>IF(N278="zákl. prenesená",J278,0)</f>
        <v>0</v>
      </c>
      <c r="BH278" s="153">
        <f>IF(N278="zníž. prenesená",J278,0)</f>
        <v>0</v>
      </c>
      <c r="BI278" s="153">
        <f>IF(N278="nulová",J278,0)</f>
        <v>0</v>
      </c>
      <c r="BJ278" s="16" t="s">
        <v>133</v>
      </c>
      <c r="BK278" s="153">
        <f>ROUND(I278*H278,2)</f>
        <v>0</v>
      </c>
      <c r="BL278" s="16" t="s">
        <v>211</v>
      </c>
      <c r="BM278" s="152" t="s">
        <v>538</v>
      </c>
    </row>
    <row r="279" spans="1:65" s="13" customFormat="1" ht="11.25">
      <c r="B279" s="154"/>
      <c r="D279" s="155" t="s">
        <v>135</v>
      </c>
      <c r="E279" s="156" t="s">
        <v>1</v>
      </c>
      <c r="F279" s="157" t="s">
        <v>231</v>
      </c>
      <c r="H279" s="158">
        <v>93</v>
      </c>
      <c r="I279" s="159"/>
      <c r="L279" s="154"/>
      <c r="M279" s="160"/>
      <c r="N279" s="161"/>
      <c r="O279" s="161"/>
      <c r="P279" s="161"/>
      <c r="Q279" s="161"/>
      <c r="R279" s="161"/>
      <c r="S279" s="161"/>
      <c r="T279" s="162"/>
      <c r="AT279" s="156" t="s">
        <v>135</v>
      </c>
      <c r="AU279" s="156" t="s">
        <v>133</v>
      </c>
      <c r="AV279" s="13" t="s">
        <v>133</v>
      </c>
      <c r="AW279" s="13" t="s">
        <v>31</v>
      </c>
      <c r="AX279" s="13" t="s">
        <v>76</v>
      </c>
      <c r="AY279" s="156" t="s">
        <v>126</v>
      </c>
    </row>
    <row r="280" spans="1:65" s="13" customFormat="1" ht="11.25">
      <c r="B280" s="154"/>
      <c r="D280" s="155" t="s">
        <v>135</v>
      </c>
      <c r="E280" s="156" t="s">
        <v>1</v>
      </c>
      <c r="F280" s="157" t="s">
        <v>232</v>
      </c>
      <c r="H280" s="158">
        <v>93.45</v>
      </c>
      <c r="I280" s="159"/>
      <c r="L280" s="154"/>
      <c r="M280" s="160"/>
      <c r="N280" s="161"/>
      <c r="O280" s="161"/>
      <c r="P280" s="161"/>
      <c r="Q280" s="161"/>
      <c r="R280" s="161"/>
      <c r="S280" s="161"/>
      <c r="T280" s="162"/>
      <c r="AT280" s="156" t="s">
        <v>135</v>
      </c>
      <c r="AU280" s="156" t="s">
        <v>133</v>
      </c>
      <c r="AV280" s="13" t="s">
        <v>133</v>
      </c>
      <c r="AW280" s="13" t="s">
        <v>31</v>
      </c>
      <c r="AX280" s="13" t="s">
        <v>76</v>
      </c>
      <c r="AY280" s="156" t="s">
        <v>126</v>
      </c>
    </row>
    <row r="281" spans="1:65" s="13" customFormat="1" ht="11.25">
      <c r="B281" s="154"/>
      <c r="D281" s="155" t="s">
        <v>135</v>
      </c>
      <c r="E281" s="156" t="s">
        <v>1</v>
      </c>
      <c r="F281" s="157" t="s">
        <v>233</v>
      </c>
      <c r="H281" s="158">
        <v>73.650000000000006</v>
      </c>
      <c r="I281" s="159"/>
      <c r="L281" s="154"/>
      <c r="M281" s="160"/>
      <c r="N281" s="161"/>
      <c r="O281" s="161"/>
      <c r="P281" s="161"/>
      <c r="Q281" s="161"/>
      <c r="R281" s="161"/>
      <c r="S281" s="161"/>
      <c r="T281" s="162"/>
      <c r="AT281" s="156" t="s">
        <v>135</v>
      </c>
      <c r="AU281" s="156" t="s">
        <v>133</v>
      </c>
      <c r="AV281" s="13" t="s">
        <v>133</v>
      </c>
      <c r="AW281" s="13" t="s">
        <v>31</v>
      </c>
      <c r="AX281" s="13" t="s">
        <v>76</v>
      </c>
      <c r="AY281" s="156" t="s">
        <v>126</v>
      </c>
    </row>
    <row r="282" spans="1:65" s="14" customFormat="1" ht="11.25">
      <c r="B282" s="174"/>
      <c r="D282" s="155" t="s">
        <v>135</v>
      </c>
      <c r="E282" s="175" t="s">
        <v>1</v>
      </c>
      <c r="F282" s="176" t="s">
        <v>178</v>
      </c>
      <c r="H282" s="177">
        <v>260.10000000000002</v>
      </c>
      <c r="I282" s="178"/>
      <c r="L282" s="174"/>
      <c r="M282" s="179"/>
      <c r="N282" s="180"/>
      <c r="O282" s="180"/>
      <c r="P282" s="180"/>
      <c r="Q282" s="180"/>
      <c r="R282" s="180"/>
      <c r="S282" s="180"/>
      <c r="T282" s="181"/>
      <c r="AT282" s="175" t="s">
        <v>135</v>
      </c>
      <c r="AU282" s="175" t="s">
        <v>133</v>
      </c>
      <c r="AV282" s="14" t="s">
        <v>132</v>
      </c>
      <c r="AW282" s="14" t="s">
        <v>31</v>
      </c>
      <c r="AX282" s="14" t="s">
        <v>81</v>
      </c>
      <c r="AY282" s="175" t="s">
        <v>126</v>
      </c>
    </row>
    <row r="283" spans="1:65" s="2" customFormat="1" ht="14.45" customHeight="1">
      <c r="A283" s="31"/>
      <c r="B283" s="139"/>
      <c r="C283" s="140" t="s">
        <v>539</v>
      </c>
      <c r="D283" s="140" t="s">
        <v>128</v>
      </c>
      <c r="E283" s="141" t="s">
        <v>540</v>
      </c>
      <c r="F283" s="142" t="s">
        <v>541</v>
      </c>
      <c r="G283" s="143" t="s">
        <v>131</v>
      </c>
      <c r="H283" s="144">
        <v>260.10000000000002</v>
      </c>
      <c r="I283" s="145"/>
      <c r="J283" s="146">
        <f>ROUND(I283*H283,2)</f>
        <v>0</v>
      </c>
      <c r="K283" s="147"/>
      <c r="L283" s="32"/>
      <c r="M283" s="148" t="s">
        <v>1</v>
      </c>
      <c r="N283" s="149" t="s">
        <v>42</v>
      </c>
      <c r="O283" s="57"/>
      <c r="P283" s="150">
        <f>O283*H283</f>
        <v>0</v>
      </c>
      <c r="Q283" s="150">
        <v>4.4999999999999999E-4</v>
      </c>
      <c r="R283" s="150">
        <f>Q283*H283</f>
        <v>0.11704500000000001</v>
      </c>
      <c r="S283" s="150">
        <v>0</v>
      </c>
      <c r="T283" s="151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52" t="s">
        <v>211</v>
      </c>
      <c r="AT283" s="152" t="s">
        <v>128</v>
      </c>
      <c r="AU283" s="152" t="s">
        <v>133</v>
      </c>
      <c r="AY283" s="16" t="s">
        <v>126</v>
      </c>
      <c r="BE283" s="153">
        <f>IF(N283="základná",J283,0)</f>
        <v>0</v>
      </c>
      <c r="BF283" s="153">
        <f>IF(N283="znížená",J283,0)</f>
        <v>0</v>
      </c>
      <c r="BG283" s="153">
        <f>IF(N283="zákl. prenesená",J283,0)</f>
        <v>0</v>
      </c>
      <c r="BH283" s="153">
        <f>IF(N283="zníž. prenesená",J283,0)</f>
        <v>0</v>
      </c>
      <c r="BI283" s="153">
        <f>IF(N283="nulová",J283,0)</f>
        <v>0</v>
      </c>
      <c r="BJ283" s="16" t="s">
        <v>133</v>
      </c>
      <c r="BK283" s="153">
        <f>ROUND(I283*H283,2)</f>
        <v>0</v>
      </c>
      <c r="BL283" s="16" t="s">
        <v>211</v>
      </c>
      <c r="BM283" s="152" t="s">
        <v>542</v>
      </c>
    </row>
    <row r="284" spans="1:65" s="13" customFormat="1" ht="11.25">
      <c r="B284" s="154"/>
      <c r="D284" s="155" t="s">
        <v>135</v>
      </c>
      <c r="E284" s="156" t="s">
        <v>1</v>
      </c>
      <c r="F284" s="157" t="s">
        <v>231</v>
      </c>
      <c r="H284" s="158">
        <v>93</v>
      </c>
      <c r="I284" s="159"/>
      <c r="L284" s="154"/>
      <c r="M284" s="160"/>
      <c r="N284" s="161"/>
      <c r="O284" s="161"/>
      <c r="P284" s="161"/>
      <c r="Q284" s="161"/>
      <c r="R284" s="161"/>
      <c r="S284" s="161"/>
      <c r="T284" s="162"/>
      <c r="AT284" s="156" t="s">
        <v>135</v>
      </c>
      <c r="AU284" s="156" t="s">
        <v>133</v>
      </c>
      <c r="AV284" s="13" t="s">
        <v>133</v>
      </c>
      <c r="AW284" s="13" t="s">
        <v>31</v>
      </c>
      <c r="AX284" s="13" t="s">
        <v>76</v>
      </c>
      <c r="AY284" s="156" t="s">
        <v>126</v>
      </c>
    </row>
    <row r="285" spans="1:65" s="13" customFormat="1" ht="11.25">
      <c r="B285" s="154"/>
      <c r="D285" s="155" t="s">
        <v>135</v>
      </c>
      <c r="E285" s="156" t="s">
        <v>1</v>
      </c>
      <c r="F285" s="157" t="s">
        <v>232</v>
      </c>
      <c r="H285" s="158">
        <v>93.45</v>
      </c>
      <c r="I285" s="159"/>
      <c r="L285" s="154"/>
      <c r="M285" s="160"/>
      <c r="N285" s="161"/>
      <c r="O285" s="161"/>
      <c r="P285" s="161"/>
      <c r="Q285" s="161"/>
      <c r="R285" s="161"/>
      <c r="S285" s="161"/>
      <c r="T285" s="162"/>
      <c r="AT285" s="156" t="s">
        <v>135</v>
      </c>
      <c r="AU285" s="156" t="s">
        <v>133</v>
      </c>
      <c r="AV285" s="13" t="s">
        <v>133</v>
      </c>
      <c r="AW285" s="13" t="s">
        <v>31</v>
      </c>
      <c r="AX285" s="13" t="s">
        <v>76</v>
      </c>
      <c r="AY285" s="156" t="s">
        <v>126</v>
      </c>
    </row>
    <row r="286" spans="1:65" s="13" customFormat="1" ht="11.25">
      <c r="B286" s="154"/>
      <c r="D286" s="155" t="s">
        <v>135</v>
      </c>
      <c r="E286" s="156" t="s">
        <v>1</v>
      </c>
      <c r="F286" s="157" t="s">
        <v>233</v>
      </c>
      <c r="H286" s="158">
        <v>73.650000000000006</v>
      </c>
      <c r="I286" s="159"/>
      <c r="L286" s="154"/>
      <c r="M286" s="160"/>
      <c r="N286" s="161"/>
      <c r="O286" s="161"/>
      <c r="P286" s="161"/>
      <c r="Q286" s="161"/>
      <c r="R286" s="161"/>
      <c r="S286" s="161"/>
      <c r="T286" s="162"/>
      <c r="AT286" s="156" t="s">
        <v>135</v>
      </c>
      <c r="AU286" s="156" t="s">
        <v>133</v>
      </c>
      <c r="AV286" s="13" t="s">
        <v>133</v>
      </c>
      <c r="AW286" s="13" t="s">
        <v>31</v>
      </c>
      <c r="AX286" s="13" t="s">
        <v>76</v>
      </c>
      <c r="AY286" s="156" t="s">
        <v>126</v>
      </c>
    </row>
    <row r="287" spans="1:65" s="14" customFormat="1" ht="11.25">
      <c r="B287" s="174"/>
      <c r="D287" s="155" t="s">
        <v>135</v>
      </c>
      <c r="E287" s="175" t="s">
        <v>1</v>
      </c>
      <c r="F287" s="176" t="s">
        <v>178</v>
      </c>
      <c r="H287" s="177">
        <v>260.10000000000002</v>
      </c>
      <c r="I287" s="178"/>
      <c r="L287" s="174"/>
      <c r="M287" s="179"/>
      <c r="N287" s="180"/>
      <c r="O287" s="180"/>
      <c r="P287" s="180"/>
      <c r="Q287" s="180"/>
      <c r="R287" s="180"/>
      <c r="S287" s="180"/>
      <c r="T287" s="181"/>
      <c r="AT287" s="175" t="s">
        <v>135</v>
      </c>
      <c r="AU287" s="175" t="s">
        <v>133</v>
      </c>
      <c r="AV287" s="14" t="s">
        <v>132</v>
      </c>
      <c r="AW287" s="14" t="s">
        <v>31</v>
      </c>
      <c r="AX287" s="14" t="s">
        <v>81</v>
      </c>
      <c r="AY287" s="175" t="s">
        <v>126</v>
      </c>
    </row>
    <row r="288" spans="1:65" s="2" customFormat="1" ht="14.45" customHeight="1">
      <c r="A288" s="31"/>
      <c r="B288" s="139"/>
      <c r="C288" s="140" t="s">
        <v>543</v>
      </c>
      <c r="D288" s="140" t="s">
        <v>128</v>
      </c>
      <c r="E288" s="141" t="s">
        <v>544</v>
      </c>
      <c r="F288" s="142" t="s">
        <v>545</v>
      </c>
      <c r="G288" s="143" t="s">
        <v>131</v>
      </c>
      <c r="H288" s="144">
        <v>260.10000000000002</v>
      </c>
      <c r="I288" s="145"/>
      <c r="J288" s="146">
        <f>ROUND(I288*H288,2)</f>
        <v>0</v>
      </c>
      <c r="K288" s="147"/>
      <c r="L288" s="32"/>
      <c r="M288" s="148" t="s">
        <v>1</v>
      </c>
      <c r="N288" s="149" t="s">
        <v>42</v>
      </c>
      <c r="O288" s="57"/>
      <c r="P288" s="150">
        <f>O288*H288</f>
        <v>0</v>
      </c>
      <c r="Q288" s="150">
        <v>4.0000000000000002E-4</v>
      </c>
      <c r="R288" s="150">
        <f>Q288*H288</f>
        <v>0.10404000000000001</v>
      </c>
      <c r="S288" s="150">
        <v>0</v>
      </c>
      <c r="T288" s="151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52" t="s">
        <v>211</v>
      </c>
      <c r="AT288" s="152" t="s">
        <v>128</v>
      </c>
      <c r="AU288" s="152" t="s">
        <v>133</v>
      </c>
      <c r="AY288" s="16" t="s">
        <v>126</v>
      </c>
      <c r="BE288" s="153">
        <f>IF(N288="základná",J288,0)</f>
        <v>0</v>
      </c>
      <c r="BF288" s="153">
        <f>IF(N288="znížená",J288,0)</f>
        <v>0</v>
      </c>
      <c r="BG288" s="153">
        <f>IF(N288="zákl. prenesená",J288,0)</f>
        <v>0</v>
      </c>
      <c r="BH288" s="153">
        <f>IF(N288="zníž. prenesená",J288,0)</f>
        <v>0</v>
      </c>
      <c r="BI288" s="153">
        <f>IF(N288="nulová",J288,0)</f>
        <v>0</v>
      </c>
      <c r="BJ288" s="16" t="s">
        <v>133</v>
      </c>
      <c r="BK288" s="153">
        <f>ROUND(I288*H288,2)</f>
        <v>0</v>
      </c>
      <c r="BL288" s="16" t="s">
        <v>211</v>
      </c>
      <c r="BM288" s="152" t="s">
        <v>546</v>
      </c>
    </row>
    <row r="289" spans="1:65" s="13" customFormat="1" ht="11.25">
      <c r="B289" s="154"/>
      <c r="D289" s="155" t="s">
        <v>135</v>
      </c>
      <c r="E289" s="156" t="s">
        <v>1</v>
      </c>
      <c r="F289" s="157" t="s">
        <v>231</v>
      </c>
      <c r="H289" s="158">
        <v>93</v>
      </c>
      <c r="I289" s="159"/>
      <c r="L289" s="154"/>
      <c r="M289" s="160"/>
      <c r="N289" s="161"/>
      <c r="O289" s="161"/>
      <c r="P289" s="161"/>
      <c r="Q289" s="161"/>
      <c r="R289" s="161"/>
      <c r="S289" s="161"/>
      <c r="T289" s="162"/>
      <c r="AT289" s="156" t="s">
        <v>135</v>
      </c>
      <c r="AU289" s="156" t="s">
        <v>133</v>
      </c>
      <c r="AV289" s="13" t="s">
        <v>133</v>
      </c>
      <c r="AW289" s="13" t="s">
        <v>31</v>
      </c>
      <c r="AX289" s="13" t="s">
        <v>76</v>
      </c>
      <c r="AY289" s="156" t="s">
        <v>126</v>
      </c>
    </row>
    <row r="290" spans="1:65" s="13" customFormat="1" ht="11.25">
      <c r="B290" s="154"/>
      <c r="D290" s="155" t="s">
        <v>135</v>
      </c>
      <c r="E290" s="156" t="s">
        <v>1</v>
      </c>
      <c r="F290" s="157" t="s">
        <v>232</v>
      </c>
      <c r="H290" s="158">
        <v>93.45</v>
      </c>
      <c r="I290" s="159"/>
      <c r="L290" s="154"/>
      <c r="M290" s="160"/>
      <c r="N290" s="161"/>
      <c r="O290" s="161"/>
      <c r="P290" s="161"/>
      <c r="Q290" s="161"/>
      <c r="R290" s="161"/>
      <c r="S290" s="161"/>
      <c r="T290" s="162"/>
      <c r="AT290" s="156" t="s">
        <v>135</v>
      </c>
      <c r="AU290" s="156" t="s">
        <v>133</v>
      </c>
      <c r="AV290" s="13" t="s">
        <v>133</v>
      </c>
      <c r="AW290" s="13" t="s">
        <v>31</v>
      </c>
      <c r="AX290" s="13" t="s">
        <v>76</v>
      </c>
      <c r="AY290" s="156" t="s">
        <v>126</v>
      </c>
    </row>
    <row r="291" spans="1:65" s="13" customFormat="1" ht="11.25">
      <c r="B291" s="154"/>
      <c r="D291" s="155" t="s">
        <v>135</v>
      </c>
      <c r="E291" s="156" t="s">
        <v>1</v>
      </c>
      <c r="F291" s="157" t="s">
        <v>233</v>
      </c>
      <c r="H291" s="158">
        <v>73.650000000000006</v>
      </c>
      <c r="I291" s="159"/>
      <c r="L291" s="154"/>
      <c r="M291" s="160"/>
      <c r="N291" s="161"/>
      <c r="O291" s="161"/>
      <c r="P291" s="161"/>
      <c r="Q291" s="161"/>
      <c r="R291" s="161"/>
      <c r="S291" s="161"/>
      <c r="T291" s="162"/>
      <c r="AT291" s="156" t="s">
        <v>135</v>
      </c>
      <c r="AU291" s="156" t="s">
        <v>133</v>
      </c>
      <c r="AV291" s="13" t="s">
        <v>133</v>
      </c>
      <c r="AW291" s="13" t="s">
        <v>31</v>
      </c>
      <c r="AX291" s="13" t="s">
        <v>76</v>
      </c>
      <c r="AY291" s="156" t="s">
        <v>126</v>
      </c>
    </row>
    <row r="292" spans="1:65" s="14" customFormat="1" ht="11.25">
      <c r="B292" s="174"/>
      <c r="D292" s="155" t="s">
        <v>135</v>
      </c>
      <c r="E292" s="175" t="s">
        <v>1</v>
      </c>
      <c r="F292" s="176" t="s">
        <v>178</v>
      </c>
      <c r="H292" s="177">
        <v>260.10000000000002</v>
      </c>
      <c r="I292" s="178"/>
      <c r="L292" s="174"/>
      <c r="M292" s="179"/>
      <c r="N292" s="180"/>
      <c r="O292" s="180"/>
      <c r="P292" s="180"/>
      <c r="Q292" s="180"/>
      <c r="R292" s="180"/>
      <c r="S292" s="180"/>
      <c r="T292" s="181"/>
      <c r="AT292" s="175" t="s">
        <v>135</v>
      </c>
      <c r="AU292" s="175" t="s">
        <v>133</v>
      </c>
      <c r="AV292" s="14" t="s">
        <v>132</v>
      </c>
      <c r="AW292" s="14" t="s">
        <v>31</v>
      </c>
      <c r="AX292" s="14" t="s">
        <v>81</v>
      </c>
      <c r="AY292" s="175" t="s">
        <v>126</v>
      </c>
    </row>
    <row r="293" spans="1:65" s="2" customFormat="1" ht="14.45" customHeight="1">
      <c r="A293" s="31"/>
      <c r="B293" s="139"/>
      <c r="C293" s="140" t="s">
        <v>547</v>
      </c>
      <c r="D293" s="140" t="s">
        <v>128</v>
      </c>
      <c r="E293" s="141" t="s">
        <v>548</v>
      </c>
      <c r="F293" s="142" t="s">
        <v>549</v>
      </c>
      <c r="G293" s="143" t="s">
        <v>131</v>
      </c>
      <c r="H293" s="144">
        <v>260.10000000000002</v>
      </c>
      <c r="I293" s="145"/>
      <c r="J293" s="146">
        <f>ROUND(I293*H293,2)</f>
        <v>0</v>
      </c>
      <c r="K293" s="147"/>
      <c r="L293" s="32"/>
      <c r="M293" s="148" t="s">
        <v>1</v>
      </c>
      <c r="N293" s="149" t="s">
        <v>42</v>
      </c>
      <c r="O293" s="57"/>
      <c r="P293" s="150">
        <f>O293*H293</f>
        <v>0</v>
      </c>
      <c r="Q293" s="150">
        <v>1.3999999999999999E-4</v>
      </c>
      <c r="R293" s="150">
        <f>Q293*H293</f>
        <v>3.6414000000000002E-2</v>
      </c>
      <c r="S293" s="150">
        <v>0</v>
      </c>
      <c r="T293" s="151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52" t="s">
        <v>211</v>
      </c>
      <c r="AT293" s="152" t="s">
        <v>128</v>
      </c>
      <c r="AU293" s="152" t="s">
        <v>133</v>
      </c>
      <c r="AY293" s="16" t="s">
        <v>126</v>
      </c>
      <c r="BE293" s="153">
        <f>IF(N293="základná",J293,0)</f>
        <v>0</v>
      </c>
      <c r="BF293" s="153">
        <f>IF(N293="znížená",J293,0)</f>
        <v>0</v>
      </c>
      <c r="BG293" s="153">
        <f>IF(N293="zákl. prenesená",J293,0)</f>
        <v>0</v>
      </c>
      <c r="BH293" s="153">
        <f>IF(N293="zníž. prenesená",J293,0)</f>
        <v>0</v>
      </c>
      <c r="BI293" s="153">
        <f>IF(N293="nulová",J293,0)</f>
        <v>0</v>
      </c>
      <c r="BJ293" s="16" t="s">
        <v>133</v>
      </c>
      <c r="BK293" s="153">
        <f>ROUND(I293*H293,2)</f>
        <v>0</v>
      </c>
      <c r="BL293" s="16" t="s">
        <v>211</v>
      </c>
      <c r="BM293" s="152" t="s">
        <v>550</v>
      </c>
    </row>
    <row r="294" spans="1:65" s="13" customFormat="1" ht="11.25">
      <c r="B294" s="154"/>
      <c r="D294" s="155" t="s">
        <v>135</v>
      </c>
      <c r="E294" s="156" t="s">
        <v>1</v>
      </c>
      <c r="F294" s="157" t="s">
        <v>231</v>
      </c>
      <c r="H294" s="158">
        <v>93</v>
      </c>
      <c r="I294" s="159"/>
      <c r="L294" s="154"/>
      <c r="M294" s="160"/>
      <c r="N294" s="161"/>
      <c r="O294" s="161"/>
      <c r="P294" s="161"/>
      <c r="Q294" s="161"/>
      <c r="R294" s="161"/>
      <c r="S294" s="161"/>
      <c r="T294" s="162"/>
      <c r="AT294" s="156" t="s">
        <v>135</v>
      </c>
      <c r="AU294" s="156" t="s">
        <v>133</v>
      </c>
      <c r="AV294" s="13" t="s">
        <v>133</v>
      </c>
      <c r="AW294" s="13" t="s">
        <v>31</v>
      </c>
      <c r="AX294" s="13" t="s">
        <v>76</v>
      </c>
      <c r="AY294" s="156" t="s">
        <v>126</v>
      </c>
    </row>
    <row r="295" spans="1:65" s="13" customFormat="1" ht="11.25">
      <c r="B295" s="154"/>
      <c r="D295" s="155" t="s">
        <v>135</v>
      </c>
      <c r="E295" s="156" t="s">
        <v>1</v>
      </c>
      <c r="F295" s="157" t="s">
        <v>232</v>
      </c>
      <c r="H295" s="158">
        <v>93.45</v>
      </c>
      <c r="I295" s="159"/>
      <c r="L295" s="154"/>
      <c r="M295" s="160"/>
      <c r="N295" s="161"/>
      <c r="O295" s="161"/>
      <c r="P295" s="161"/>
      <c r="Q295" s="161"/>
      <c r="R295" s="161"/>
      <c r="S295" s="161"/>
      <c r="T295" s="162"/>
      <c r="AT295" s="156" t="s">
        <v>135</v>
      </c>
      <c r="AU295" s="156" t="s">
        <v>133</v>
      </c>
      <c r="AV295" s="13" t="s">
        <v>133</v>
      </c>
      <c r="AW295" s="13" t="s">
        <v>31</v>
      </c>
      <c r="AX295" s="13" t="s">
        <v>76</v>
      </c>
      <c r="AY295" s="156" t="s">
        <v>126</v>
      </c>
    </row>
    <row r="296" spans="1:65" s="13" customFormat="1" ht="11.25">
      <c r="B296" s="154"/>
      <c r="D296" s="155" t="s">
        <v>135</v>
      </c>
      <c r="E296" s="156" t="s">
        <v>1</v>
      </c>
      <c r="F296" s="157" t="s">
        <v>233</v>
      </c>
      <c r="H296" s="158">
        <v>73.650000000000006</v>
      </c>
      <c r="I296" s="159"/>
      <c r="L296" s="154"/>
      <c r="M296" s="160"/>
      <c r="N296" s="161"/>
      <c r="O296" s="161"/>
      <c r="P296" s="161"/>
      <c r="Q296" s="161"/>
      <c r="R296" s="161"/>
      <c r="S296" s="161"/>
      <c r="T296" s="162"/>
      <c r="AT296" s="156" t="s">
        <v>135</v>
      </c>
      <c r="AU296" s="156" t="s">
        <v>133</v>
      </c>
      <c r="AV296" s="13" t="s">
        <v>133</v>
      </c>
      <c r="AW296" s="13" t="s">
        <v>31</v>
      </c>
      <c r="AX296" s="13" t="s">
        <v>76</v>
      </c>
      <c r="AY296" s="156" t="s">
        <v>126</v>
      </c>
    </row>
    <row r="297" spans="1:65" s="14" customFormat="1" ht="11.25">
      <c r="B297" s="174"/>
      <c r="D297" s="155" t="s">
        <v>135</v>
      </c>
      <c r="E297" s="175" t="s">
        <v>1</v>
      </c>
      <c r="F297" s="176" t="s">
        <v>178</v>
      </c>
      <c r="H297" s="177">
        <v>260.10000000000002</v>
      </c>
      <c r="I297" s="178"/>
      <c r="L297" s="174"/>
      <c r="M297" s="179"/>
      <c r="N297" s="180"/>
      <c r="O297" s="180"/>
      <c r="P297" s="180"/>
      <c r="Q297" s="180"/>
      <c r="R297" s="180"/>
      <c r="S297" s="180"/>
      <c r="T297" s="181"/>
      <c r="AT297" s="175" t="s">
        <v>135</v>
      </c>
      <c r="AU297" s="175" t="s">
        <v>133</v>
      </c>
      <c r="AV297" s="14" t="s">
        <v>132</v>
      </c>
      <c r="AW297" s="14" t="s">
        <v>31</v>
      </c>
      <c r="AX297" s="14" t="s">
        <v>81</v>
      </c>
      <c r="AY297" s="175" t="s">
        <v>126</v>
      </c>
    </row>
    <row r="298" spans="1:65" s="2" customFormat="1" ht="24.2" customHeight="1">
      <c r="A298" s="31"/>
      <c r="B298" s="139"/>
      <c r="C298" s="140" t="s">
        <v>551</v>
      </c>
      <c r="D298" s="140" t="s">
        <v>128</v>
      </c>
      <c r="E298" s="141" t="s">
        <v>552</v>
      </c>
      <c r="F298" s="142" t="s">
        <v>553</v>
      </c>
      <c r="G298" s="143" t="s">
        <v>285</v>
      </c>
      <c r="H298" s="144">
        <v>4.7569999999999997</v>
      </c>
      <c r="I298" s="145"/>
      <c r="J298" s="146">
        <f>ROUND(I298*H298,2)</f>
        <v>0</v>
      </c>
      <c r="K298" s="147"/>
      <c r="L298" s="32"/>
      <c r="M298" s="148" t="s">
        <v>1</v>
      </c>
      <c r="N298" s="149" t="s">
        <v>42</v>
      </c>
      <c r="O298" s="57"/>
      <c r="P298" s="150">
        <f>O298*H298</f>
        <v>0</v>
      </c>
      <c r="Q298" s="150">
        <v>0</v>
      </c>
      <c r="R298" s="150">
        <f>Q298*H298</f>
        <v>0</v>
      </c>
      <c r="S298" s="150">
        <v>0</v>
      </c>
      <c r="T298" s="151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52" t="s">
        <v>211</v>
      </c>
      <c r="AT298" s="152" t="s">
        <v>128</v>
      </c>
      <c r="AU298" s="152" t="s">
        <v>133</v>
      </c>
      <c r="AY298" s="16" t="s">
        <v>126</v>
      </c>
      <c r="BE298" s="153">
        <f>IF(N298="základná",J298,0)</f>
        <v>0</v>
      </c>
      <c r="BF298" s="153">
        <f>IF(N298="znížená",J298,0)</f>
        <v>0</v>
      </c>
      <c r="BG298" s="153">
        <f>IF(N298="zákl. prenesená",J298,0)</f>
        <v>0</v>
      </c>
      <c r="BH298" s="153">
        <f>IF(N298="zníž. prenesená",J298,0)</f>
        <v>0</v>
      </c>
      <c r="BI298" s="153">
        <f>IF(N298="nulová",J298,0)</f>
        <v>0</v>
      </c>
      <c r="BJ298" s="16" t="s">
        <v>133</v>
      </c>
      <c r="BK298" s="153">
        <f>ROUND(I298*H298,2)</f>
        <v>0</v>
      </c>
      <c r="BL298" s="16" t="s">
        <v>211</v>
      </c>
      <c r="BM298" s="152" t="s">
        <v>554</v>
      </c>
    </row>
    <row r="299" spans="1:65" s="12" customFormat="1" ht="22.9" customHeight="1">
      <c r="B299" s="127"/>
      <c r="D299" s="128" t="s">
        <v>75</v>
      </c>
      <c r="E299" s="137" t="s">
        <v>555</v>
      </c>
      <c r="F299" s="137" t="s">
        <v>556</v>
      </c>
      <c r="I299" s="130"/>
      <c r="J299" s="138">
        <f>BK299</f>
        <v>0</v>
      </c>
      <c r="L299" s="127"/>
      <c r="M299" s="131"/>
      <c r="N299" s="132"/>
      <c r="O299" s="132"/>
      <c r="P299" s="133">
        <f>SUM(P300:P304)</f>
        <v>0</v>
      </c>
      <c r="Q299" s="132"/>
      <c r="R299" s="133">
        <f>SUM(R300:R304)</f>
        <v>0.32774399999999998</v>
      </c>
      <c r="S299" s="132"/>
      <c r="T299" s="134">
        <f>SUM(T300:T304)</f>
        <v>0</v>
      </c>
      <c r="AR299" s="128" t="s">
        <v>133</v>
      </c>
      <c r="AT299" s="135" t="s">
        <v>75</v>
      </c>
      <c r="AU299" s="135" t="s">
        <v>81</v>
      </c>
      <c r="AY299" s="128" t="s">
        <v>126</v>
      </c>
      <c r="BK299" s="136">
        <f>SUM(BK300:BK304)</f>
        <v>0</v>
      </c>
    </row>
    <row r="300" spans="1:65" s="2" customFormat="1" ht="24.2" customHeight="1">
      <c r="A300" s="31"/>
      <c r="B300" s="139"/>
      <c r="C300" s="140" t="s">
        <v>557</v>
      </c>
      <c r="D300" s="140" t="s">
        <v>128</v>
      </c>
      <c r="E300" s="141" t="s">
        <v>558</v>
      </c>
      <c r="F300" s="142" t="s">
        <v>559</v>
      </c>
      <c r="G300" s="143" t="s">
        <v>131</v>
      </c>
      <c r="H300" s="144">
        <v>24</v>
      </c>
      <c r="I300" s="145"/>
      <c r="J300" s="146">
        <f>ROUND(I300*H300,2)</f>
        <v>0</v>
      </c>
      <c r="K300" s="147"/>
      <c r="L300" s="32"/>
      <c r="M300" s="148" t="s">
        <v>1</v>
      </c>
      <c r="N300" s="149" t="s">
        <v>42</v>
      </c>
      <c r="O300" s="57"/>
      <c r="P300" s="150">
        <f>O300*H300</f>
        <v>0</v>
      </c>
      <c r="Q300" s="150">
        <v>3.15E-3</v>
      </c>
      <c r="R300" s="150">
        <f>Q300*H300</f>
        <v>7.5600000000000001E-2</v>
      </c>
      <c r="S300" s="150">
        <v>0</v>
      </c>
      <c r="T300" s="151">
        <f>S300*H300</f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52" t="s">
        <v>211</v>
      </c>
      <c r="AT300" s="152" t="s">
        <v>128</v>
      </c>
      <c r="AU300" s="152" t="s">
        <v>133</v>
      </c>
      <c r="AY300" s="16" t="s">
        <v>126</v>
      </c>
      <c r="BE300" s="153">
        <f>IF(N300="základná",J300,0)</f>
        <v>0</v>
      </c>
      <c r="BF300" s="153">
        <f>IF(N300="znížená",J300,0)</f>
        <v>0</v>
      </c>
      <c r="BG300" s="153">
        <f>IF(N300="zákl. prenesená",J300,0)</f>
        <v>0</v>
      </c>
      <c r="BH300" s="153">
        <f>IF(N300="zníž. prenesená",J300,0)</f>
        <v>0</v>
      </c>
      <c r="BI300" s="153">
        <f>IF(N300="nulová",J300,0)</f>
        <v>0</v>
      </c>
      <c r="BJ300" s="16" t="s">
        <v>133</v>
      </c>
      <c r="BK300" s="153">
        <f>ROUND(I300*H300,2)</f>
        <v>0</v>
      </c>
      <c r="BL300" s="16" t="s">
        <v>211</v>
      </c>
      <c r="BM300" s="152" t="s">
        <v>560</v>
      </c>
    </row>
    <row r="301" spans="1:65" s="13" customFormat="1" ht="11.25">
      <c r="B301" s="154"/>
      <c r="D301" s="155" t="s">
        <v>135</v>
      </c>
      <c r="E301" s="156" t="s">
        <v>1</v>
      </c>
      <c r="F301" s="157" t="s">
        <v>561</v>
      </c>
      <c r="H301" s="158">
        <v>24</v>
      </c>
      <c r="I301" s="159"/>
      <c r="L301" s="154"/>
      <c r="M301" s="160"/>
      <c r="N301" s="161"/>
      <c r="O301" s="161"/>
      <c r="P301" s="161"/>
      <c r="Q301" s="161"/>
      <c r="R301" s="161"/>
      <c r="S301" s="161"/>
      <c r="T301" s="162"/>
      <c r="AT301" s="156" t="s">
        <v>135</v>
      </c>
      <c r="AU301" s="156" t="s">
        <v>133</v>
      </c>
      <c r="AV301" s="13" t="s">
        <v>133</v>
      </c>
      <c r="AW301" s="13" t="s">
        <v>31</v>
      </c>
      <c r="AX301" s="13" t="s">
        <v>81</v>
      </c>
      <c r="AY301" s="156" t="s">
        <v>126</v>
      </c>
    </row>
    <row r="302" spans="1:65" s="2" customFormat="1" ht="14.45" customHeight="1">
      <c r="A302" s="31"/>
      <c r="B302" s="139"/>
      <c r="C302" s="163" t="s">
        <v>562</v>
      </c>
      <c r="D302" s="163" t="s">
        <v>147</v>
      </c>
      <c r="E302" s="164" t="s">
        <v>563</v>
      </c>
      <c r="F302" s="165" t="s">
        <v>564</v>
      </c>
      <c r="G302" s="166" t="s">
        <v>131</v>
      </c>
      <c r="H302" s="167">
        <v>24.72</v>
      </c>
      <c r="I302" s="168"/>
      <c r="J302" s="169">
        <f>ROUND(I302*H302,2)</f>
        <v>0</v>
      </c>
      <c r="K302" s="170"/>
      <c r="L302" s="171"/>
      <c r="M302" s="172" t="s">
        <v>1</v>
      </c>
      <c r="N302" s="173" t="s">
        <v>42</v>
      </c>
      <c r="O302" s="57"/>
      <c r="P302" s="150">
        <f>O302*H302</f>
        <v>0</v>
      </c>
      <c r="Q302" s="150">
        <v>1.0200000000000001E-2</v>
      </c>
      <c r="R302" s="150">
        <f>Q302*H302</f>
        <v>0.25214399999999998</v>
      </c>
      <c r="S302" s="150">
        <v>0</v>
      </c>
      <c r="T302" s="151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52" t="s">
        <v>287</v>
      </c>
      <c r="AT302" s="152" t="s">
        <v>147</v>
      </c>
      <c r="AU302" s="152" t="s">
        <v>133</v>
      </c>
      <c r="AY302" s="16" t="s">
        <v>126</v>
      </c>
      <c r="BE302" s="153">
        <f>IF(N302="základná",J302,0)</f>
        <v>0</v>
      </c>
      <c r="BF302" s="153">
        <f>IF(N302="znížená",J302,0)</f>
        <v>0</v>
      </c>
      <c r="BG302" s="153">
        <f>IF(N302="zákl. prenesená",J302,0)</f>
        <v>0</v>
      </c>
      <c r="BH302" s="153">
        <f>IF(N302="zníž. prenesená",J302,0)</f>
        <v>0</v>
      </c>
      <c r="BI302" s="153">
        <f>IF(N302="nulová",J302,0)</f>
        <v>0</v>
      </c>
      <c r="BJ302" s="16" t="s">
        <v>133</v>
      </c>
      <c r="BK302" s="153">
        <f>ROUND(I302*H302,2)</f>
        <v>0</v>
      </c>
      <c r="BL302" s="16" t="s">
        <v>211</v>
      </c>
      <c r="BM302" s="152" t="s">
        <v>565</v>
      </c>
    </row>
    <row r="303" spans="1:65" s="13" customFormat="1" ht="11.25">
      <c r="B303" s="154"/>
      <c r="D303" s="155" t="s">
        <v>135</v>
      </c>
      <c r="F303" s="157" t="s">
        <v>566</v>
      </c>
      <c r="H303" s="158">
        <v>24.72</v>
      </c>
      <c r="I303" s="159"/>
      <c r="L303" s="154"/>
      <c r="M303" s="160"/>
      <c r="N303" s="161"/>
      <c r="O303" s="161"/>
      <c r="P303" s="161"/>
      <c r="Q303" s="161"/>
      <c r="R303" s="161"/>
      <c r="S303" s="161"/>
      <c r="T303" s="162"/>
      <c r="AT303" s="156" t="s">
        <v>135</v>
      </c>
      <c r="AU303" s="156" t="s">
        <v>133</v>
      </c>
      <c r="AV303" s="13" t="s">
        <v>133</v>
      </c>
      <c r="AW303" s="13" t="s">
        <v>3</v>
      </c>
      <c r="AX303" s="13" t="s">
        <v>81</v>
      </c>
      <c r="AY303" s="156" t="s">
        <v>126</v>
      </c>
    </row>
    <row r="304" spans="1:65" s="2" customFormat="1" ht="24.2" customHeight="1">
      <c r="A304" s="31"/>
      <c r="B304" s="139"/>
      <c r="C304" s="140" t="s">
        <v>567</v>
      </c>
      <c r="D304" s="140" t="s">
        <v>128</v>
      </c>
      <c r="E304" s="141" t="s">
        <v>568</v>
      </c>
      <c r="F304" s="142" t="s">
        <v>569</v>
      </c>
      <c r="G304" s="143" t="s">
        <v>285</v>
      </c>
      <c r="H304" s="144">
        <v>0.32800000000000001</v>
      </c>
      <c r="I304" s="145"/>
      <c r="J304" s="146">
        <f>ROUND(I304*H304,2)</f>
        <v>0</v>
      </c>
      <c r="K304" s="147"/>
      <c r="L304" s="32"/>
      <c r="M304" s="148" t="s">
        <v>1</v>
      </c>
      <c r="N304" s="149" t="s">
        <v>42</v>
      </c>
      <c r="O304" s="57"/>
      <c r="P304" s="150">
        <f>O304*H304</f>
        <v>0</v>
      </c>
      <c r="Q304" s="150">
        <v>0</v>
      </c>
      <c r="R304" s="150">
        <f>Q304*H304</f>
        <v>0</v>
      </c>
      <c r="S304" s="150">
        <v>0</v>
      </c>
      <c r="T304" s="151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52" t="s">
        <v>211</v>
      </c>
      <c r="AT304" s="152" t="s">
        <v>128</v>
      </c>
      <c r="AU304" s="152" t="s">
        <v>133</v>
      </c>
      <c r="AY304" s="16" t="s">
        <v>126</v>
      </c>
      <c r="BE304" s="153">
        <f>IF(N304="základná",J304,0)</f>
        <v>0</v>
      </c>
      <c r="BF304" s="153">
        <f>IF(N304="znížená",J304,0)</f>
        <v>0</v>
      </c>
      <c r="BG304" s="153">
        <f>IF(N304="zákl. prenesená",J304,0)</f>
        <v>0</v>
      </c>
      <c r="BH304" s="153">
        <f>IF(N304="zníž. prenesená",J304,0)</f>
        <v>0</v>
      </c>
      <c r="BI304" s="153">
        <f>IF(N304="nulová",J304,0)</f>
        <v>0</v>
      </c>
      <c r="BJ304" s="16" t="s">
        <v>133</v>
      </c>
      <c r="BK304" s="153">
        <f>ROUND(I304*H304,2)</f>
        <v>0</v>
      </c>
      <c r="BL304" s="16" t="s">
        <v>211</v>
      </c>
      <c r="BM304" s="152" t="s">
        <v>570</v>
      </c>
    </row>
    <row r="305" spans="1:65" s="12" customFormat="1" ht="22.9" customHeight="1">
      <c r="B305" s="127"/>
      <c r="D305" s="128" t="s">
        <v>75</v>
      </c>
      <c r="E305" s="137" t="s">
        <v>571</v>
      </c>
      <c r="F305" s="137" t="s">
        <v>572</v>
      </c>
      <c r="I305" s="130"/>
      <c r="J305" s="138">
        <f>BK305</f>
        <v>0</v>
      </c>
      <c r="L305" s="127"/>
      <c r="M305" s="131"/>
      <c r="N305" s="132"/>
      <c r="O305" s="132"/>
      <c r="P305" s="133">
        <f>SUM(P306:P318)</f>
        <v>0</v>
      </c>
      <c r="Q305" s="132"/>
      <c r="R305" s="133">
        <f>SUM(R306:R318)</f>
        <v>2.5167370200000001E-2</v>
      </c>
      <c r="S305" s="132"/>
      <c r="T305" s="134">
        <f>SUM(T306:T318)</f>
        <v>0</v>
      </c>
      <c r="AR305" s="128" t="s">
        <v>133</v>
      </c>
      <c r="AT305" s="135" t="s">
        <v>75</v>
      </c>
      <c r="AU305" s="135" t="s">
        <v>81</v>
      </c>
      <c r="AY305" s="128" t="s">
        <v>126</v>
      </c>
      <c r="BK305" s="136">
        <f>SUM(BK306:BK318)</f>
        <v>0</v>
      </c>
    </row>
    <row r="306" spans="1:65" s="2" customFormat="1" ht="14.45" customHeight="1">
      <c r="A306" s="31"/>
      <c r="B306" s="139"/>
      <c r="C306" s="140" t="s">
        <v>573</v>
      </c>
      <c r="D306" s="140" t="s">
        <v>128</v>
      </c>
      <c r="E306" s="141" t="s">
        <v>574</v>
      </c>
      <c r="F306" s="142" t="s">
        <v>575</v>
      </c>
      <c r="G306" s="143" t="s">
        <v>131</v>
      </c>
      <c r="H306" s="144">
        <v>30.282</v>
      </c>
      <c r="I306" s="145"/>
      <c r="J306" s="146">
        <f>ROUND(I306*H306,2)</f>
        <v>0</v>
      </c>
      <c r="K306" s="147"/>
      <c r="L306" s="32"/>
      <c r="M306" s="148" t="s">
        <v>1</v>
      </c>
      <c r="N306" s="149" t="s">
        <v>42</v>
      </c>
      <c r="O306" s="57"/>
      <c r="P306" s="150">
        <f>O306*H306</f>
        <v>0</v>
      </c>
      <c r="Q306" s="150">
        <v>0</v>
      </c>
      <c r="R306" s="150">
        <f>Q306*H306</f>
        <v>0</v>
      </c>
      <c r="S306" s="150">
        <v>0</v>
      </c>
      <c r="T306" s="151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52" t="s">
        <v>211</v>
      </c>
      <c r="AT306" s="152" t="s">
        <v>128</v>
      </c>
      <c r="AU306" s="152" t="s">
        <v>133</v>
      </c>
      <c r="AY306" s="16" t="s">
        <v>126</v>
      </c>
      <c r="BE306" s="153">
        <f>IF(N306="základná",J306,0)</f>
        <v>0</v>
      </c>
      <c r="BF306" s="153">
        <f>IF(N306="znížená",J306,0)</f>
        <v>0</v>
      </c>
      <c r="BG306" s="153">
        <f>IF(N306="zákl. prenesená",J306,0)</f>
        <v>0</v>
      </c>
      <c r="BH306" s="153">
        <f>IF(N306="zníž. prenesená",J306,0)</f>
        <v>0</v>
      </c>
      <c r="BI306" s="153">
        <f>IF(N306="nulová",J306,0)</f>
        <v>0</v>
      </c>
      <c r="BJ306" s="16" t="s">
        <v>133</v>
      </c>
      <c r="BK306" s="153">
        <f>ROUND(I306*H306,2)</f>
        <v>0</v>
      </c>
      <c r="BL306" s="16" t="s">
        <v>211</v>
      </c>
      <c r="BM306" s="152" t="s">
        <v>576</v>
      </c>
    </row>
    <row r="307" spans="1:65" s="13" customFormat="1" ht="11.25">
      <c r="B307" s="154"/>
      <c r="D307" s="155" t="s">
        <v>135</v>
      </c>
      <c r="E307" s="156" t="s">
        <v>1</v>
      </c>
      <c r="F307" s="157" t="s">
        <v>176</v>
      </c>
      <c r="H307" s="158">
        <v>44.481999999999999</v>
      </c>
      <c r="I307" s="159"/>
      <c r="L307" s="154"/>
      <c r="M307" s="160"/>
      <c r="N307" s="161"/>
      <c r="O307" s="161"/>
      <c r="P307" s="161"/>
      <c r="Q307" s="161"/>
      <c r="R307" s="161"/>
      <c r="S307" s="161"/>
      <c r="T307" s="162"/>
      <c r="AT307" s="156" t="s">
        <v>135</v>
      </c>
      <c r="AU307" s="156" t="s">
        <v>133</v>
      </c>
      <c r="AV307" s="13" t="s">
        <v>133</v>
      </c>
      <c r="AW307" s="13" t="s">
        <v>31</v>
      </c>
      <c r="AX307" s="13" t="s">
        <v>76</v>
      </c>
      <c r="AY307" s="156" t="s">
        <v>126</v>
      </c>
    </row>
    <row r="308" spans="1:65" s="13" customFormat="1" ht="11.25">
      <c r="B308" s="154"/>
      <c r="D308" s="155" t="s">
        <v>135</v>
      </c>
      <c r="E308" s="156" t="s">
        <v>1</v>
      </c>
      <c r="F308" s="157" t="s">
        <v>177</v>
      </c>
      <c r="H308" s="158">
        <v>-24</v>
      </c>
      <c r="I308" s="159"/>
      <c r="L308" s="154"/>
      <c r="M308" s="160"/>
      <c r="N308" s="161"/>
      <c r="O308" s="161"/>
      <c r="P308" s="161"/>
      <c r="Q308" s="161"/>
      <c r="R308" s="161"/>
      <c r="S308" s="161"/>
      <c r="T308" s="162"/>
      <c r="AT308" s="156" t="s">
        <v>135</v>
      </c>
      <c r="AU308" s="156" t="s">
        <v>133</v>
      </c>
      <c r="AV308" s="13" t="s">
        <v>133</v>
      </c>
      <c r="AW308" s="13" t="s">
        <v>31</v>
      </c>
      <c r="AX308" s="13" t="s">
        <v>76</v>
      </c>
      <c r="AY308" s="156" t="s">
        <v>126</v>
      </c>
    </row>
    <row r="309" spans="1:65" s="13" customFormat="1" ht="11.25">
      <c r="B309" s="154"/>
      <c r="D309" s="155" t="s">
        <v>135</v>
      </c>
      <c r="E309" s="156" t="s">
        <v>1</v>
      </c>
      <c r="F309" s="157" t="s">
        <v>171</v>
      </c>
      <c r="H309" s="158">
        <v>9.8000000000000007</v>
      </c>
      <c r="I309" s="159"/>
      <c r="L309" s="154"/>
      <c r="M309" s="160"/>
      <c r="N309" s="161"/>
      <c r="O309" s="161"/>
      <c r="P309" s="161"/>
      <c r="Q309" s="161"/>
      <c r="R309" s="161"/>
      <c r="S309" s="161"/>
      <c r="T309" s="162"/>
      <c r="AT309" s="156" t="s">
        <v>135</v>
      </c>
      <c r="AU309" s="156" t="s">
        <v>133</v>
      </c>
      <c r="AV309" s="13" t="s">
        <v>133</v>
      </c>
      <c r="AW309" s="13" t="s">
        <v>31</v>
      </c>
      <c r="AX309" s="13" t="s">
        <v>76</v>
      </c>
      <c r="AY309" s="156" t="s">
        <v>126</v>
      </c>
    </row>
    <row r="310" spans="1:65" s="14" customFormat="1" ht="11.25">
      <c r="B310" s="174"/>
      <c r="D310" s="155" t="s">
        <v>135</v>
      </c>
      <c r="E310" s="175" t="s">
        <v>1</v>
      </c>
      <c r="F310" s="176" t="s">
        <v>178</v>
      </c>
      <c r="H310" s="177">
        <v>30.282</v>
      </c>
      <c r="I310" s="178"/>
      <c r="L310" s="174"/>
      <c r="M310" s="179"/>
      <c r="N310" s="180"/>
      <c r="O310" s="180"/>
      <c r="P310" s="180"/>
      <c r="Q310" s="180"/>
      <c r="R310" s="180"/>
      <c r="S310" s="180"/>
      <c r="T310" s="181"/>
      <c r="AT310" s="175" t="s">
        <v>135</v>
      </c>
      <c r="AU310" s="175" t="s">
        <v>133</v>
      </c>
      <c r="AV310" s="14" t="s">
        <v>132</v>
      </c>
      <c r="AW310" s="14" t="s">
        <v>31</v>
      </c>
      <c r="AX310" s="14" t="s">
        <v>81</v>
      </c>
      <c r="AY310" s="175" t="s">
        <v>126</v>
      </c>
    </row>
    <row r="311" spans="1:65" s="2" customFormat="1" ht="24.2" customHeight="1">
      <c r="A311" s="31"/>
      <c r="B311" s="139"/>
      <c r="C311" s="140" t="s">
        <v>577</v>
      </c>
      <c r="D311" s="140" t="s">
        <v>128</v>
      </c>
      <c r="E311" s="141" t="s">
        <v>578</v>
      </c>
      <c r="F311" s="142" t="s">
        <v>579</v>
      </c>
      <c r="G311" s="143" t="s">
        <v>131</v>
      </c>
      <c r="H311" s="144">
        <v>30.282</v>
      </c>
      <c r="I311" s="145"/>
      <c r="J311" s="146">
        <f>ROUND(I311*H311,2)</f>
        <v>0</v>
      </c>
      <c r="K311" s="147"/>
      <c r="L311" s="32"/>
      <c r="M311" s="148" t="s">
        <v>1</v>
      </c>
      <c r="N311" s="149" t="s">
        <v>42</v>
      </c>
      <c r="O311" s="57"/>
      <c r="P311" s="150">
        <f>O311*H311</f>
        <v>0</v>
      </c>
      <c r="Q311" s="150">
        <v>1E-4</v>
      </c>
      <c r="R311" s="150">
        <f>Q311*H311</f>
        <v>3.0282E-3</v>
      </c>
      <c r="S311" s="150">
        <v>0</v>
      </c>
      <c r="T311" s="151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52" t="s">
        <v>211</v>
      </c>
      <c r="AT311" s="152" t="s">
        <v>128</v>
      </c>
      <c r="AU311" s="152" t="s">
        <v>133</v>
      </c>
      <c r="AY311" s="16" t="s">
        <v>126</v>
      </c>
      <c r="BE311" s="153">
        <f>IF(N311="základná",J311,0)</f>
        <v>0</v>
      </c>
      <c r="BF311" s="153">
        <f>IF(N311="znížená",J311,0)</f>
        <v>0</v>
      </c>
      <c r="BG311" s="153">
        <f>IF(N311="zákl. prenesená",J311,0)</f>
        <v>0</v>
      </c>
      <c r="BH311" s="153">
        <f>IF(N311="zníž. prenesená",J311,0)</f>
        <v>0</v>
      </c>
      <c r="BI311" s="153">
        <f>IF(N311="nulová",J311,0)</f>
        <v>0</v>
      </c>
      <c r="BJ311" s="16" t="s">
        <v>133</v>
      </c>
      <c r="BK311" s="153">
        <f>ROUND(I311*H311,2)</f>
        <v>0</v>
      </c>
      <c r="BL311" s="16" t="s">
        <v>211</v>
      </c>
      <c r="BM311" s="152" t="s">
        <v>580</v>
      </c>
    </row>
    <row r="312" spans="1:65" s="13" customFormat="1" ht="11.25">
      <c r="B312" s="154"/>
      <c r="D312" s="155" t="s">
        <v>135</v>
      </c>
      <c r="E312" s="156" t="s">
        <v>1</v>
      </c>
      <c r="F312" s="157" t="s">
        <v>176</v>
      </c>
      <c r="H312" s="158">
        <v>44.481999999999999</v>
      </c>
      <c r="I312" s="159"/>
      <c r="L312" s="154"/>
      <c r="M312" s="160"/>
      <c r="N312" s="161"/>
      <c r="O312" s="161"/>
      <c r="P312" s="161"/>
      <c r="Q312" s="161"/>
      <c r="R312" s="161"/>
      <c r="S312" s="161"/>
      <c r="T312" s="162"/>
      <c r="AT312" s="156" t="s">
        <v>135</v>
      </c>
      <c r="AU312" s="156" t="s">
        <v>133</v>
      </c>
      <c r="AV312" s="13" t="s">
        <v>133</v>
      </c>
      <c r="AW312" s="13" t="s">
        <v>31</v>
      </c>
      <c r="AX312" s="13" t="s">
        <v>76</v>
      </c>
      <c r="AY312" s="156" t="s">
        <v>126</v>
      </c>
    </row>
    <row r="313" spans="1:65" s="13" customFormat="1" ht="11.25">
      <c r="B313" s="154"/>
      <c r="D313" s="155" t="s">
        <v>135</v>
      </c>
      <c r="E313" s="156" t="s">
        <v>1</v>
      </c>
      <c r="F313" s="157" t="s">
        <v>177</v>
      </c>
      <c r="H313" s="158">
        <v>-24</v>
      </c>
      <c r="I313" s="159"/>
      <c r="L313" s="154"/>
      <c r="M313" s="160"/>
      <c r="N313" s="161"/>
      <c r="O313" s="161"/>
      <c r="P313" s="161"/>
      <c r="Q313" s="161"/>
      <c r="R313" s="161"/>
      <c r="S313" s="161"/>
      <c r="T313" s="162"/>
      <c r="AT313" s="156" t="s">
        <v>135</v>
      </c>
      <c r="AU313" s="156" t="s">
        <v>133</v>
      </c>
      <c r="AV313" s="13" t="s">
        <v>133</v>
      </c>
      <c r="AW313" s="13" t="s">
        <v>31</v>
      </c>
      <c r="AX313" s="13" t="s">
        <v>76</v>
      </c>
      <c r="AY313" s="156" t="s">
        <v>126</v>
      </c>
    </row>
    <row r="314" spans="1:65" s="13" customFormat="1" ht="11.25">
      <c r="B314" s="154"/>
      <c r="D314" s="155" t="s">
        <v>135</v>
      </c>
      <c r="E314" s="156" t="s">
        <v>1</v>
      </c>
      <c r="F314" s="157" t="s">
        <v>171</v>
      </c>
      <c r="H314" s="158">
        <v>9.8000000000000007</v>
      </c>
      <c r="I314" s="159"/>
      <c r="L314" s="154"/>
      <c r="M314" s="160"/>
      <c r="N314" s="161"/>
      <c r="O314" s="161"/>
      <c r="P314" s="161"/>
      <c r="Q314" s="161"/>
      <c r="R314" s="161"/>
      <c r="S314" s="161"/>
      <c r="T314" s="162"/>
      <c r="AT314" s="156" t="s">
        <v>135</v>
      </c>
      <c r="AU314" s="156" t="s">
        <v>133</v>
      </c>
      <c r="AV314" s="13" t="s">
        <v>133</v>
      </c>
      <c r="AW314" s="13" t="s">
        <v>31</v>
      </c>
      <c r="AX314" s="13" t="s">
        <v>76</v>
      </c>
      <c r="AY314" s="156" t="s">
        <v>126</v>
      </c>
    </row>
    <row r="315" spans="1:65" s="14" customFormat="1" ht="11.25">
      <c r="B315" s="174"/>
      <c r="D315" s="155" t="s">
        <v>135</v>
      </c>
      <c r="E315" s="175" t="s">
        <v>1</v>
      </c>
      <c r="F315" s="176" t="s">
        <v>178</v>
      </c>
      <c r="H315" s="177">
        <v>30.282</v>
      </c>
      <c r="I315" s="178"/>
      <c r="L315" s="174"/>
      <c r="M315" s="179"/>
      <c r="N315" s="180"/>
      <c r="O315" s="180"/>
      <c r="P315" s="180"/>
      <c r="Q315" s="180"/>
      <c r="R315" s="180"/>
      <c r="S315" s="180"/>
      <c r="T315" s="181"/>
      <c r="AT315" s="175" t="s">
        <v>135</v>
      </c>
      <c r="AU315" s="175" t="s">
        <v>133</v>
      </c>
      <c r="AV315" s="14" t="s">
        <v>132</v>
      </c>
      <c r="AW315" s="14" t="s">
        <v>31</v>
      </c>
      <c r="AX315" s="14" t="s">
        <v>81</v>
      </c>
      <c r="AY315" s="175" t="s">
        <v>126</v>
      </c>
    </row>
    <row r="316" spans="1:65" s="2" customFormat="1" ht="24.2" customHeight="1">
      <c r="A316" s="31"/>
      <c r="B316" s="139"/>
      <c r="C316" s="140" t="s">
        <v>581</v>
      </c>
      <c r="D316" s="140" t="s">
        <v>128</v>
      </c>
      <c r="E316" s="141" t="s">
        <v>582</v>
      </c>
      <c r="F316" s="142" t="s">
        <v>583</v>
      </c>
      <c r="G316" s="143" t="s">
        <v>131</v>
      </c>
      <c r="H316" s="144">
        <v>30.282</v>
      </c>
      <c r="I316" s="145"/>
      <c r="J316" s="146">
        <f>ROUND(I316*H316,2)</f>
        <v>0</v>
      </c>
      <c r="K316" s="147"/>
      <c r="L316" s="32"/>
      <c r="M316" s="148" t="s">
        <v>1</v>
      </c>
      <c r="N316" s="149" t="s">
        <v>42</v>
      </c>
      <c r="O316" s="57"/>
      <c r="P316" s="150">
        <f>O316*H316</f>
        <v>0</v>
      </c>
      <c r="Q316" s="150">
        <v>3.1099999999999997E-5</v>
      </c>
      <c r="R316" s="150">
        <f>Q316*H316</f>
        <v>9.4177019999999994E-4</v>
      </c>
      <c r="S316" s="150">
        <v>0</v>
      </c>
      <c r="T316" s="151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52" t="s">
        <v>211</v>
      </c>
      <c r="AT316" s="152" t="s">
        <v>128</v>
      </c>
      <c r="AU316" s="152" t="s">
        <v>133</v>
      </c>
      <c r="AY316" s="16" t="s">
        <v>126</v>
      </c>
      <c r="BE316" s="153">
        <f>IF(N316="základná",J316,0)</f>
        <v>0</v>
      </c>
      <c r="BF316" s="153">
        <f>IF(N316="znížená",J316,0)</f>
        <v>0</v>
      </c>
      <c r="BG316" s="153">
        <f>IF(N316="zákl. prenesená",J316,0)</f>
        <v>0</v>
      </c>
      <c r="BH316" s="153">
        <f>IF(N316="zníž. prenesená",J316,0)</f>
        <v>0</v>
      </c>
      <c r="BI316" s="153">
        <f>IF(N316="nulová",J316,0)</f>
        <v>0</v>
      </c>
      <c r="BJ316" s="16" t="s">
        <v>133</v>
      </c>
      <c r="BK316" s="153">
        <f>ROUND(I316*H316,2)</f>
        <v>0</v>
      </c>
      <c r="BL316" s="16" t="s">
        <v>211</v>
      </c>
      <c r="BM316" s="152" t="s">
        <v>584</v>
      </c>
    </row>
    <row r="317" spans="1:65" s="2" customFormat="1" ht="24.2" customHeight="1">
      <c r="A317" s="31"/>
      <c r="B317" s="139"/>
      <c r="C317" s="140" t="s">
        <v>291</v>
      </c>
      <c r="D317" s="140" t="s">
        <v>128</v>
      </c>
      <c r="E317" s="141" t="s">
        <v>585</v>
      </c>
      <c r="F317" s="142" t="s">
        <v>586</v>
      </c>
      <c r="G317" s="143" t="s">
        <v>131</v>
      </c>
      <c r="H317" s="144">
        <v>30.282</v>
      </c>
      <c r="I317" s="145"/>
      <c r="J317" s="146">
        <f>ROUND(I317*H317,2)</f>
        <v>0</v>
      </c>
      <c r="K317" s="147"/>
      <c r="L317" s="32"/>
      <c r="M317" s="148" t="s">
        <v>1</v>
      </c>
      <c r="N317" s="149" t="s">
        <v>42</v>
      </c>
      <c r="O317" s="57"/>
      <c r="P317" s="150">
        <f>O317*H317</f>
        <v>0</v>
      </c>
      <c r="Q317" s="150">
        <v>2.7999999999999998E-4</v>
      </c>
      <c r="R317" s="150">
        <f>Q317*H317</f>
        <v>8.4789599999999989E-3</v>
      </c>
      <c r="S317" s="150">
        <v>0</v>
      </c>
      <c r="T317" s="151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52" t="s">
        <v>211</v>
      </c>
      <c r="AT317" s="152" t="s">
        <v>128</v>
      </c>
      <c r="AU317" s="152" t="s">
        <v>133</v>
      </c>
      <c r="AY317" s="16" t="s">
        <v>126</v>
      </c>
      <c r="BE317" s="153">
        <f>IF(N317="základná",J317,0)</f>
        <v>0</v>
      </c>
      <c r="BF317" s="153">
        <f>IF(N317="znížená",J317,0)</f>
        <v>0</v>
      </c>
      <c r="BG317" s="153">
        <f>IF(N317="zákl. prenesená",J317,0)</f>
        <v>0</v>
      </c>
      <c r="BH317" s="153">
        <f>IF(N317="zníž. prenesená",J317,0)</f>
        <v>0</v>
      </c>
      <c r="BI317" s="153">
        <f>IF(N317="nulová",J317,0)</f>
        <v>0</v>
      </c>
      <c r="BJ317" s="16" t="s">
        <v>133</v>
      </c>
      <c r="BK317" s="153">
        <f>ROUND(I317*H317,2)</f>
        <v>0</v>
      </c>
      <c r="BL317" s="16" t="s">
        <v>211</v>
      </c>
      <c r="BM317" s="152" t="s">
        <v>587</v>
      </c>
    </row>
    <row r="318" spans="1:65" s="2" customFormat="1" ht="37.9" customHeight="1">
      <c r="A318" s="31"/>
      <c r="B318" s="139"/>
      <c r="C318" s="140" t="s">
        <v>588</v>
      </c>
      <c r="D318" s="140" t="s">
        <v>128</v>
      </c>
      <c r="E318" s="141" t="s">
        <v>589</v>
      </c>
      <c r="F318" s="142" t="s">
        <v>590</v>
      </c>
      <c r="G318" s="143" t="s">
        <v>131</v>
      </c>
      <c r="H318" s="144">
        <v>30.282</v>
      </c>
      <c r="I318" s="145"/>
      <c r="J318" s="146">
        <f>ROUND(I318*H318,2)</f>
        <v>0</v>
      </c>
      <c r="K318" s="147"/>
      <c r="L318" s="32"/>
      <c r="M318" s="148" t="s">
        <v>1</v>
      </c>
      <c r="N318" s="149" t="s">
        <v>42</v>
      </c>
      <c r="O318" s="57"/>
      <c r="P318" s="150">
        <f>O318*H318</f>
        <v>0</v>
      </c>
      <c r="Q318" s="150">
        <v>4.2000000000000002E-4</v>
      </c>
      <c r="R318" s="150">
        <f>Q318*H318</f>
        <v>1.2718440000000001E-2</v>
      </c>
      <c r="S318" s="150">
        <v>0</v>
      </c>
      <c r="T318" s="151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52" t="s">
        <v>211</v>
      </c>
      <c r="AT318" s="152" t="s">
        <v>128</v>
      </c>
      <c r="AU318" s="152" t="s">
        <v>133</v>
      </c>
      <c r="AY318" s="16" t="s">
        <v>126</v>
      </c>
      <c r="BE318" s="153">
        <f>IF(N318="základná",J318,0)</f>
        <v>0</v>
      </c>
      <c r="BF318" s="153">
        <f>IF(N318="znížená",J318,0)</f>
        <v>0</v>
      </c>
      <c r="BG318" s="153">
        <f>IF(N318="zákl. prenesená",J318,0)</f>
        <v>0</v>
      </c>
      <c r="BH318" s="153">
        <f>IF(N318="zníž. prenesená",J318,0)</f>
        <v>0</v>
      </c>
      <c r="BI318" s="153">
        <f>IF(N318="nulová",J318,0)</f>
        <v>0</v>
      </c>
      <c r="BJ318" s="16" t="s">
        <v>133</v>
      </c>
      <c r="BK318" s="153">
        <f>ROUND(I318*H318,2)</f>
        <v>0</v>
      </c>
      <c r="BL318" s="16" t="s">
        <v>211</v>
      </c>
      <c r="BM318" s="152" t="s">
        <v>591</v>
      </c>
    </row>
    <row r="319" spans="1:65" s="12" customFormat="1" ht="22.9" customHeight="1">
      <c r="B319" s="127"/>
      <c r="D319" s="128" t="s">
        <v>75</v>
      </c>
      <c r="E319" s="137" t="s">
        <v>592</v>
      </c>
      <c r="F319" s="137" t="s">
        <v>593</v>
      </c>
      <c r="I319" s="130"/>
      <c r="J319" s="138">
        <f>BK319</f>
        <v>0</v>
      </c>
      <c r="L319" s="127"/>
      <c r="M319" s="131"/>
      <c r="N319" s="132"/>
      <c r="O319" s="132"/>
      <c r="P319" s="133">
        <f>SUM(P320:P351)</f>
        <v>0</v>
      </c>
      <c r="Q319" s="132"/>
      <c r="R319" s="133">
        <f>SUM(R320:R351)</f>
        <v>0.16503200000000001</v>
      </c>
      <c r="S319" s="132"/>
      <c r="T319" s="134">
        <f>SUM(T320:T351)</f>
        <v>0</v>
      </c>
      <c r="AR319" s="128" t="s">
        <v>141</v>
      </c>
      <c r="AT319" s="135" t="s">
        <v>75</v>
      </c>
      <c r="AU319" s="135" t="s">
        <v>81</v>
      </c>
      <c r="AY319" s="128" t="s">
        <v>126</v>
      </c>
      <c r="BK319" s="136">
        <f>SUM(BK320:BK351)</f>
        <v>0</v>
      </c>
    </row>
    <row r="320" spans="1:65" s="2" customFormat="1" ht="24.2" customHeight="1">
      <c r="A320" s="31"/>
      <c r="B320" s="139"/>
      <c r="C320" s="140" t="s">
        <v>594</v>
      </c>
      <c r="D320" s="140" t="s">
        <v>128</v>
      </c>
      <c r="E320" s="141" t="s">
        <v>595</v>
      </c>
      <c r="F320" s="142" t="s">
        <v>596</v>
      </c>
      <c r="G320" s="143" t="s">
        <v>208</v>
      </c>
      <c r="H320" s="144">
        <v>8</v>
      </c>
      <c r="I320" s="145"/>
      <c r="J320" s="146">
        <f t="shared" ref="J320:J351" si="20">ROUND(I320*H320,2)</f>
        <v>0</v>
      </c>
      <c r="K320" s="147"/>
      <c r="L320" s="32"/>
      <c r="M320" s="148" t="s">
        <v>1</v>
      </c>
      <c r="N320" s="149" t="s">
        <v>42</v>
      </c>
      <c r="O320" s="57"/>
      <c r="P320" s="150">
        <f t="shared" ref="P320:P351" si="21">O320*H320</f>
        <v>0</v>
      </c>
      <c r="Q320" s="150">
        <v>0</v>
      </c>
      <c r="R320" s="150">
        <f t="shared" ref="R320:R351" si="22">Q320*H320</f>
        <v>0</v>
      </c>
      <c r="S320" s="150">
        <v>0</v>
      </c>
      <c r="T320" s="151">
        <f t="shared" ref="T320:T351" si="23"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52" t="s">
        <v>427</v>
      </c>
      <c r="AT320" s="152" t="s">
        <v>128</v>
      </c>
      <c r="AU320" s="152" t="s">
        <v>133</v>
      </c>
      <c r="AY320" s="16" t="s">
        <v>126</v>
      </c>
      <c r="BE320" s="153">
        <f t="shared" ref="BE320:BE351" si="24">IF(N320="základná",J320,0)</f>
        <v>0</v>
      </c>
      <c r="BF320" s="153">
        <f t="shared" ref="BF320:BF351" si="25">IF(N320="znížená",J320,0)</f>
        <v>0</v>
      </c>
      <c r="BG320" s="153">
        <f t="shared" ref="BG320:BG351" si="26">IF(N320="zákl. prenesená",J320,0)</f>
        <v>0</v>
      </c>
      <c r="BH320" s="153">
        <f t="shared" ref="BH320:BH351" si="27">IF(N320="zníž. prenesená",J320,0)</f>
        <v>0</v>
      </c>
      <c r="BI320" s="153">
        <f t="shared" ref="BI320:BI351" si="28">IF(N320="nulová",J320,0)</f>
        <v>0</v>
      </c>
      <c r="BJ320" s="16" t="s">
        <v>133</v>
      </c>
      <c r="BK320" s="153">
        <f t="shared" ref="BK320:BK351" si="29">ROUND(I320*H320,2)</f>
        <v>0</v>
      </c>
      <c r="BL320" s="16" t="s">
        <v>427</v>
      </c>
      <c r="BM320" s="152" t="s">
        <v>597</v>
      </c>
    </row>
    <row r="321" spans="1:65" s="2" customFormat="1" ht="14.45" customHeight="1">
      <c r="A321" s="31"/>
      <c r="B321" s="139"/>
      <c r="C321" s="163" t="s">
        <v>598</v>
      </c>
      <c r="D321" s="163" t="s">
        <v>147</v>
      </c>
      <c r="E321" s="164" t="s">
        <v>599</v>
      </c>
      <c r="F321" s="165" t="s">
        <v>600</v>
      </c>
      <c r="G321" s="166" t="s">
        <v>145</v>
      </c>
      <c r="H321" s="167">
        <v>4</v>
      </c>
      <c r="I321" s="168"/>
      <c r="J321" s="169">
        <f t="shared" si="20"/>
        <v>0</v>
      </c>
      <c r="K321" s="170"/>
      <c r="L321" s="171"/>
      <c r="M321" s="172" t="s">
        <v>1</v>
      </c>
      <c r="N321" s="173" t="s">
        <v>42</v>
      </c>
      <c r="O321" s="57"/>
      <c r="P321" s="150">
        <f t="shared" si="21"/>
        <v>0</v>
      </c>
      <c r="Q321" s="150">
        <v>1.0000000000000001E-5</v>
      </c>
      <c r="R321" s="150">
        <f t="shared" si="22"/>
        <v>4.0000000000000003E-5</v>
      </c>
      <c r="S321" s="150">
        <v>0</v>
      </c>
      <c r="T321" s="151">
        <f t="shared" si="23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52" t="s">
        <v>601</v>
      </c>
      <c r="AT321" s="152" t="s">
        <v>147</v>
      </c>
      <c r="AU321" s="152" t="s">
        <v>133</v>
      </c>
      <c r="AY321" s="16" t="s">
        <v>126</v>
      </c>
      <c r="BE321" s="153">
        <f t="shared" si="24"/>
        <v>0</v>
      </c>
      <c r="BF321" s="153">
        <f t="shared" si="25"/>
        <v>0</v>
      </c>
      <c r="BG321" s="153">
        <f t="shared" si="26"/>
        <v>0</v>
      </c>
      <c r="BH321" s="153">
        <f t="shared" si="27"/>
        <v>0</v>
      </c>
      <c r="BI321" s="153">
        <f t="shared" si="28"/>
        <v>0</v>
      </c>
      <c r="BJ321" s="16" t="s">
        <v>133</v>
      </c>
      <c r="BK321" s="153">
        <f t="shared" si="29"/>
        <v>0</v>
      </c>
      <c r="BL321" s="16" t="s">
        <v>601</v>
      </c>
      <c r="BM321" s="152" t="s">
        <v>602</v>
      </c>
    </row>
    <row r="322" spans="1:65" s="2" customFormat="1" ht="14.45" customHeight="1">
      <c r="A322" s="31"/>
      <c r="B322" s="139"/>
      <c r="C322" s="163" t="s">
        <v>603</v>
      </c>
      <c r="D322" s="163" t="s">
        <v>147</v>
      </c>
      <c r="E322" s="164" t="s">
        <v>604</v>
      </c>
      <c r="F322" s="165" t="s">
        <v>605</v>
      </c>
      <c r="G322" s="166" t="s">
        <v>208</v>
      </c>
      <c r="H322" s="167">
        <v>8</v>
      </c>
      <c r="I322" s="168"/>
      <c r="J322" s="169">
        <f t="shared" si="20"/>
        <v>0</v>
      </c>
      <c r="K322" s="170"/>
      <c r="L322" s="171"/>
      <c r="M322" s="172" t="s">
        <v>1</v>
      </c>
      <c r="N322" s="173" t="s">
        <v>42</v>
      </c>
      <c r="O322" s="57"/>
      <c r="P322" s="150">
        <f t="shared" si="21"/>
        <v>0</v>
      </c>
      <c r="Q322" s="150">
        <v>1.619E-3</v>
      </c>
      <c r="R322" s="150">
        <f t="shared" si="22"/>
        <v>1.2952E-2</v>
      </c>
      <c r="S322" s="150">
        <v>0</v>
      </c>
      <c r="T322" s="151">
        <f t="shared" si="23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52" t="s">
        <v>601</v>
      </c>
      <c r="AT322" s="152" t="s">
        <v>147</v>
      </c>
      <c r="AU322" s="152" t="s">
        <v>133</v>
      </c>
      <c r="AY322" s="16" t="s">
        <v>126</v>
      </c>
      <c r="BE322" s="153">
        <f t="shared" si="24"/>
        <v>0</v>
      </c>
      <c r="BF322" s="153">
        <f t="shared" si="25"/>
        <v>0</v>
      </c>
      <c r="BG322" s="153">
        <f t="shared" si="26"/>
        <v>0</v>
      </c>
      <c r="BH322" s="153">
        <f t="shared" si="27"/>
        <v>0</v>
      </c>
      <c r="BI322" s="153">
        <f t="shared" si="28"/>
        <v>0</v>
      </c>
      <c r="BJ322" s="16" t="s">
        <v>133</v>
      </c>
      <c r="BK322" s="153">
        <f t="shared" si="29"/>
        <v>0</v>
      </c>
      <c r="BL322" s="16" t="s">
        <v>601</v>
      </c>
      <c r="BM322" s="152" t="s">
        <v>606</v>
      </c>
    </row>
    <row r="323" spans="1:65" s="2" customFormat="1" ht="24.2" customHeight="1">
      <c r="A323" s="31"/>
      <c r="B323" s="139"/>
      <c r="C323" s="140" t="s">
        <v>607</v>
      </c>
      <c r="D323" s="140" t="s">
        <v>128</v>
      </c>
      <c r="E323" s="141" t="s">
        <v>608</v>
      </c>
      <c r="F323" s="142" t="s">
        <v>609</v>
      </c>
      <c r="G323" s="143" t="s">
        <v>208</v>
      </c>
      <c r="H323" s="144">
        <v>100</v>
      </c>
      <c r="I323" s="145"/>
      <c r="J323" s="146">
        <f t="shared" si="20"/>
        <v>0</v>
      </c>
      <c r="K323" s="147"/>
      <c r="L323" s="32"/>
      <c r="M323" s="148" t="s">
        <v>1</v>
      </c>
      <c r="N323" s="149" t="s">
        <v>42</v>
      </c>
      <c r="O323" s="57"/>
      <c r="P323" s="150">
        <f t="shared" si="21"/>
        <v>0</v>
      </c>
      <c r="Q323" s="150">
        <v>0</v>
      </c>
      <c r="R323" s="150">
        <f t="shared" si="22"/>
        <v>0</v>
      </c>
      <c r="S323" s="150">
        <v>0</v>
      </c>
      <c r="T323" s="151">
        <f t="shared" si="23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52" t="s">
        <v>427</v>
      </c>
      <c r="AT323" s="152" t="s">
        <v>128</v>
      </c>
      <c r="AU323" s="152" t="s">
        <v>133</v>
      </c>
      <c r="AY323" s="16" t="s">
        <v>126</v>
      </c>
      <c r="BE323" s="153">
        <f t="shared" si="24"/>
        <v>0</v>
      </c>
      <c r="BF323" s="153">
        <f t="shared" si="25"/>
        <v>0</v>
      </c>
      <c r="BG323" s="153">
        <f t="shared" si="26"/>
        <v>0</v>
      </c>
      <c r="BH323" s="153">
        <f t="shared" si="27"/>
        <v>0</v>
      </c>
      <c r="BI323" s="153">
        <f t="shared" si="28"/>
        <v>0</v>
      </c>
      <c r="BJ323" s="16" t="s">
        <v>133</v>
      </c>
      <c r="BK323" s="153">
        <f t="shared" si="29"/>
        <v>0</v>
      </c>
      <c r="BL323" s="16" t="s">
        <v>427</v>
      </c>
      <c r="BM323" s="152" t="s">
        <v>610</v>
      </c>
    </row>
    <row r="324" spans="1:65" s="2" customFormat="1" ht="14.45" customHeight="1">
      <c r="A324" s="31"/>
      <c r="B324" s="139"/>
      <c r="C324" s="163" t="s">
        <v>611</v>
      </c>
      <c r="D324" s="163" t="s">
        <v>147</v>
      </c>
      <c r="E324" s="164" t="s">
        <v>612</v>
      </c>
      <c r="F324" s="165" t="s">
        <v>613</v>
      </c>
      <c r="G324" s="166" t="s">
        <v>208</v>
      </c>
      <c r="H324" s="167">
        <v>100</v>
      </c>
      <c r="I324" s="168"/>
      <c r="J324" s="169">
        <f t="shared" si="20"/>
        <v>0</v>
      </c>
      <c r="K324" s="170"/>
      <c r="L324" s="171"/>
      <c r="M324" s="172" t="s">
        <v>1</v>
      </c>
      <c r="N324" s="173" t="s">
        <v>42</v>
      </c>
      <c r="O324" s="57"/>
      <c r="P324" s="150">
        <f t="shared" si="21"/>
        <v>0</v>
      </c>
      <c r="Q324" s="150">
        <v>1.1E-4</v>
      </c>
      <c r="R324" s="150">
        <f t="shared" si="22"/>
        <v>1.1000000000000001E-2</v>
      </c>
      <c r="S324" s="150">
        <v>0</v>
      </c>
      <c r="T324" s="151">
        <f t="shared" si="23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52" t="s">
        <v>601</v>
      </c>
      <c r="AT324" s="152" t="s">
        <v>147</v>
      </c>
      <c r="AU324" s="152" t="s">
        <v>133</v>
      </c>
      <c r="AY324" s="16" t="s">
        <v>126</v>
      </c>
      <c r="BE324" s="153">
        <f t="shared" si="24"/>
        <v>0</v>
      </c>
      <c r="BF324" s="153">
        <f t="shared" si="25"/>
        <v>0</v>
      </c>
      <c r="BG324" s="153">
        <f t="shared" si="26"/>
        <v>0</v>
      </c>
      <c r="BH324" s="153">
        <f t="shared" si="27"/>
        <v>0</v>
      </c>
      <c r="BI324" s="153">
        <f t="shared" si="28"/>
        <v>0</v>
      </c>
      <c r="BJ324" s="16" t="s">
        <v>133</v>
      </c>
      <c r="BK324" s="153">
        <f t="shared" si="29"/>
        <v>0</v>
      </c>
      <c r="BL324" s="16" t="s">
        <v>601</v>
      </c>
      <c r="BM324" s="152" t="s">
        <v>614</v>
      </c>
    </row>
    <row r="325" spans="1:65" s="2" customFormat="1" ht="24.2" customHeight="1">
      <c r="A325" s="31"/>
      <c r="B325" s="139"/>
      <c r="C325" s="140" t="s">
        <v>615</v>
      </c>
      <c r="D325" s="140" t="s">
        <v>128</v>
      </c>
      <c r="E325" s="141" t="s">
        <v>616</v>
      </c>
      <c r="F325" s="142" t="s">
        <v>617</v>
      </c>
      <c r="G325" s="143" t="s">
        <v>208</v>
      </c>
      <c r="H325" s="144">
        <v>290</v>
      </c>
      <c r="I325" s="145"/>
      <c r="J325" s="146">
        <f t="shared" si="20"/>
        <v>0</v>
      </c>
      <c r="K325" s="147"/>
      <c r="L325" s="32"/>
      <c r="M325" s="148" t="s">
        <v>1</v>
      </c>
      <c r="N325" s="149" t="s">
        <v>42</v>
      </c>
      <c r="O325" s="57"/>
      <c r="P325" s="150">
        <f t="shared" si="21"/>
        <v>0</v>
      </c>
      <c r="Q325" s="150">
        <v>0</v>
      </c>
      <c r="R325" s="150">
        <f t="shared" si="22"/>
        <v>0</v>
      </c>
      <c r="S325" s="150">
        <v>0</v>
      </c>
      <c r="T325" s="151">
        <f t="shared" si="23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52" t="s">
        <v>427</v>
      </c>
      <c r="AT325" s="152" t="s">
        <v>128</v>
      </c>
      <c r="AU325" s="152" t="s">
        <v>133</v>
      </c>
      <c r="AY325" s="16" t="s">
        <v>126</v>
      </c>
      <c r="BE325" s="153">
        <f t="shared" si="24"/>
        <v>0</v>
      </c>
      <c r="BF325" s="153">
        <f t="shared" si="25"/>
        <v>0</v>
      </c>
      <c r="BG325" s="153">
        <f t="shared" si="26"/>
        <v>0</v>
      </c>
      <c r="BH325" s="153">
        <f t="shared" si="27"/>
        <v>0</v>
      </c>
      <c r="BI325" s="153">
        <f t="shared" si="28"/>
        <v>0</v>
      </c>
      <c r="BJ325" s="16" t="s">
        <v>133</v>
      </c>
      <c r="BK325" s="153">
        <f t="shared" si="29"/>
        <v>0</v>
      </c>
      <c r="BL325" s="16" t="s">
        <v>427</v>
      </c>
      <c r="BM325" s="152" t="s">
        <v>618</v>
      </c>
    </row>
    <row r="326" spans="1:65" s="2" customFormat="1" ht="14.45" customHeight="1">
      <c r="A326" s="31"/>
      <c r="B326" s="139"/>
      <c r="C326" s="163" t="s">
        <v>619</v>
      </c>
      <c r="D326" s="163" t="s">
        <v>147</v>
      </c>
      <c r="E326" s="164" t="s">
        <v>620</v>
      </c>
      <c r="F326" s="165" t="s">
        <v>621</v>
      </c>
      <c r="G326" s="166" t="s">
        <v>208</v>
      </c>
      <c r="H326" s="167">
        <v>290</v>
      </c>
      <c r="I326" s="168"/>
      <c r="J326" s="169">
        <f t="shared" si="20"/>
        <v>0</v>
      </c>
      <c r="K326" s="170"/>
      <c r="L326" s="171"/>
      <c r="M326" s="172" t="s">
        <v>1</v>
      </c>
      <c r="N326" s="173" t="s">
        <v>42</v>
      </c>
      <c r="O326" s="57"/>
      <c r="P326" s="150">
        <f t="shared" si="21"/>
        <v>0</v>
      </c>
      <c r="Q326" s="150">
        <v>1.6000000000000001E-4</v>
      </c>
      <c r="R326" s="150">
        <f t="shared" si="22"/>
        <v>4.6400000000000004E-2</v>
      </c>
      <c r="S326" s="150">
        <v>0</v>
      </c>
      <c r="T326" s="151">
        <f t="shared" si="23"/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52" t="s">
        <v>601</v>
      </c>
      <c r="AT326" s="152" t="s">
        <v>147</v>
      </c>
      <c r="AU326" s="152" t="s">
        <v>133</v>
      </c>
      <c r="AY326" s="16" t="s">
        <v>126</v>
      </c>
      <c r="BE326" s="153">
        <f t="shared" si="24"/>
        <v>0</v>
      </c>
      <c r="BF326" s="153">
        <f t="shared" si="25"/>
        <v>0</v>
      </c>
      <c r="BG326" s="153">
        <f t="shared" si="26"/>
        <v>0</v>
      </c>
      <c r="BH326" s="153">
        <f t="shared" si="27"/>
        <v>0</v>
      </c>
      <c r="BI326" s="153">
        <f t="shared" si="28"/>
        <v>0</v>
      </c>
      <c r="BJ326" s="16" t="s">
        <v>133</v>
      </c>
      <c r="BK326" s="153">
        <f t="shared" si="29"/>
        <v>0</v>
      </c>
      <c r="BL326" s="16" t="s">
        <v>601</v>
      </c>
      <c r="BM326" s="152" t="s">
        <v>622</v>
      </c>
    </row>
    <row r="327" spans="1:65" s="2" customFormat="1" ht="24.2" customHeight="1">
      <c r="A327" s="31"/>
      <c r="B327" s="139"/>
      <c r="C327" s="140" t="s">
        <v>623</v>
      </c>
      <c r="D327" s="140" t="s">
        <v>128</v>
      </c>
      <c r="E327" s="141" t="s">
        <v>624</v>
      </c>
      <c r="F327" s="142" t="s">
        <v>625</v>
      </c>
      <c r="G327" s="143" t="s">
        <v>208</v>
      </c>
      <c r="H327" s="144">
        <v>45</v>
      </c>
      <c r="I327" s="145"/>
      <c r="J327" s="146">
        <f t="shared" si="20"/>
        <v>0</v>
      </c>
      <c r="K327" s="147"/>
      <c r="L327" s="32"/>
      <c r="M327" s="148" t="s">
        <v>1</v>
      </c>
      <c r="N327" s="149" t="s">
        <v>42</v>
      </c>
      <c r="O327" s="57"/>
      <c r="P327" s="150">
        <f t="shared" si="21"/>
        <v>0</v>
      </c>
      <c r="Q327" s="150">
        <v>0</v>
      </c>
      <c r="R327" s="150">
        <f t="shared" si="22"/>
        <v>0</v>
      </c>
      <c r="S327" s="150">
        <v>0</v>
      </c>
      <c r="T327" s="151">
        <f t="shared" si="23"/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52" t="s">
        <v>427</v>
      </c>
      <c r="AT327" s="152" t="s">
        <v>128</v>
      </c>
      <c r="AU327" s="152" t="s">
        <v>133</v>
      </c>
      <c r="AY327" s="16" t="s">
        <v>126</v>
      </c>
      <c r="BE327" s="153">
        <f t="shared" si="24"/>
        <v>0</v>
      </c>
      <c r="BF327" s="153">
        <f t="shared" si="25"/>
        <v>0</v>
      </c>
      <c r="BG327" s="153">
        <f t="shared" si="26"/>
        <v>0</v>
      </c>
      <c r="BH327" s="153">
        <f t="shared" si="27"/>
        <v>0</v>
      </c>
      <c r="BI327" s="153">
        <f t="shared" si="28"/>
        <v>0</v>
      </c>
      <c r="BJ327" s="16" t="s">
        <v>133</v>
      </c>
      <c r="BK327" s="153">
        <f t="shared" si="29"/>
        <v>0</v>
      </c>
      <c r="BL327" s="16" t="s">
        <v>427</v>
      </c>
      <c r="BM327" s="152" t="s">
        <v>626</v>
      </c>
    </row>
    <row r="328" spans="1:65" s="2" customFormat="1" ht="14.45" customHeight="1">
      <c r="A328" s="31"/>
      <c r="B328" s="139"/>
      <c r="C328" s="163" t="s">
        <v>627</v>
      </c>
      <c r="D328" s="163" t="s">
        <v>147</v>
      </c>
      <c r="E328" s="164" t="s">
        <v>628</v>
      </c>
      <c r="F328" s="165" t="s">
        <v>629</v>
      </c>
      <c r="G328" s="166" t="s">
        <v>208</v>
      </c>
      <c r="H328" s="167">
        <v>45</v>
      </c>
      <c r="I328" s="168"/>
      <c r="J328" s="169">
        <f t="shared" si="20"/>
        <v>0</v>
      </c>
      <c r="K328" s="170"/>
      <c r="L328" s="171"/>
      <c r="M328" s="172" t="s">
        <v>1</v>
      </c>
      <c r="N328" s="173" t="s">
        <v>42</v>
      </c>
      <c r="O328" s="57"/>
      <c r="P328" s="150">
        <f t="shared" si="21"/>
        <v>0</v>
      </c>
      <c r="Q328" s="150">
        <v>2.5999999999999998E-4</v>
      </c>
      <c r="R328" s="150">
        <f t="shared" si="22"/>
        <v>1.1699999999999999E-2</v>
      </c>
      <c r="S328" s="150">
        <v>0</v>
      </c>
      <c r="T328" s="151">
        <f t="shared" si="23"/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52" t="s">
        <v>601</v>
      </c>
      <c r="AT328" s="152" t="s">
        <v>147</v>
      </c>
      <c r="AU328" s="152" t="s">
        <v>133</v>
      </c>
      <c r="AY328" s="16" t="s">
        <v>126</v>
      </c>
      <c r="BE328" s="153">
        <f t="shared" si="24"/>
        <v>0</v>
      </c>
      <c r="BF328" s="153">
        <f t="shared" si="25"/>
        <v>0</v>
      </c>
      <c r="BG328" s="153">
        <f t="shared" si="26"/>
        <v>0</v>
      </c>
      <c r="BH328" s="153">
        <f t="shared" si="27"/>
        <v>0</v>
      </c>
      <c r="BI328" s="153">
        <f t="shared" si="28"/>
        <v>0</v>
      </c>
      <c r="BJ328" s="16" t="s">
        <v>133</v>
      </c>
      <c r="BK328" s="153">
        <f t="shared" si="29"/>
        <v>0</v>
      </c>
      <c r="BL328" s="16" t="s">
        <v>601</v>
      </c>
      <c r="BM328" s="152" t="s">
        <v>630</v>
      </c>
    </row>
    <row r="329" spans="1:65" s="2" customFormat="1" ht="37.9" customHeight="1">
      <c r="A329" s="31"/>
      <c r="B329" s="139"/>
      <c r="C329" s="140" t="s">
        <v>631</v>
      </c>
      <c r="D329" s="140" t="s">
        <v>128</v>
      </c>
      <c r="E329" s="141" t="s">
        <v>632</v>
      </c>
      <c r="F329" s="142" t="s">
        <v>633</v>
      </c>
      <c r="G329" s="143" t="s">
        <v>145</v>
      </c>
      <c r="H329" s="144">
        <v>4</v>
      </c>
      <c r="I329" s="145"/>
      <c r="J329" s="146">
        <f t="shared" si="20"/>
        <v>0</v>
      </c>
      <c r="K329" s="147"/>
      <c r="L329" s="32"/>
      <c r="M329" s="148" t="s">
        <v>1</v>
      </c>
      <c r="N329" s="149" t="s">
        <v>42</v>
      </c>
      <c r="O329" s="57"/>
      <c r="P329" s="150">
        <f t="shared" si="21"/>
        <v>0</v>
      </c>
      <c r="Q329" s="150">
        <v>0</v>
      </c>
      <c r="R329" s="150">
        <f t="shared" si="22"/>
        <v>0</v>
      </c>
      <c r="S329" s="150">
        <v>0</v>
      </c>
      <c r="T329" s="151">
        <f t="shared" si="23"/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52" t="s">
        <v>427</v>
      </c>
      <c r="AT329" s="152" t="s">
        <v>128</v>
      </c>
      <c r="AU329" s="152" t="s">
        <v>133</v>
      </c>
      <c r="AY329" s="16" t="s">
        <v>126</v>
      </c>
      <c r="BE329" s="153">
        <f t="shared" si="24"/>
        <v>0</v>
      </c>
      <c r="BF329" s="153">
        <f t="shared" si="25"/>
        <v>0</v>
      </c>
      <c r="BG329" s="153">
        <f t="shared" si="26"/>
        <v>0</v>
      </c>
      <c r="BH329" s="153">
        <f t="shared" si="27"/>
        <v>0</v>
      </c>
      <c r="BI329" s="153">
        <f t="shared" si="28"/>
        <v>0</v>
      </c>
      <c r="BJ329" s="16" t="s">
        <v>133</v>
      </c>
      <c r="BK329" s="153">
        <f t="shared" si="29"/>
        <v>0</v>
      </c>
      <c r="BL329" s="16" t="s">
        <v>427</v>
      </c>
      <c r="BM329" s="152" t="s">
        <v>634</v>
      </c>
    </row>
    <row r="330" spans="1:65" s="2" customFormat="1" ht="14.45" customHeight="1">
      <c r="A330" s="31"/>
      <c r="B330" s="139"/>
      <c r="C330" s="163" t="s">
        <v>635</v>
      </c>
      <c r="D330" s="163" t="s">
        <v>147</v>
      </c>
      <c r="E330" s="164" t="s">
        <v>636</v>
      </c>
      <c r="F330" s="165" t="s">
        <v>637</v>
      </c>
      <c r="G330" s="166" t="s">
        <v>145</v>
      </c>
      <c r="H330" s="167">
        <v>4</v>
      </c>
      <c r="I330" s="168"/>
      <c r="J330" s="169">
        <f t="shared" si="20"/>
        <v>0</v>
      </c>
      <c r="K330" s="170"/>
      <c r="L330" s="171"/>
      <c r="M330" s="172" t="s">
        <v>1</v>
      </c>
      <c r="N330" s="173" t="s">
        <v>42</v>
      </c>
      <c r="O330" s="57"/>
      <c r="P330" s="150">
        <f t="shared" si="21"/>
        <v>0</v>
      </c>
      <c r="Q330" s="150">
        <v>1.6000000000000001E-4</v>
      </c>
      <c r="R330" s="150">
        <f t="shared" si="22"/>
        <v>6.4000000000000005E-4</v>
      </c>
      <c r="S330" s="150">
        <v>0</v>
      </c>
      <c r="T330" s="151">
        <f t="shared" si="23"/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52" t="s">
        <v>601</v>
      </c>
      <c r="AT330" s="152" t="s">
        <v>147</v>
      </c>
      <c r="AU330" s="152" t="s">
        <v>133</v>
      </c>
      <c r="AY330" s="16" t="s">
        <v>126</v>
      </c>
      <c r="BE330" s="153">
        <f t="shared" si="24"/>
        <v>0</v>
      </c>
      <c r="BF330" s="153">
        <f t="shared" si="25"/>
        <v>0</v>
      </c>
      <c r="BG330" s="153">
        <f t="shared" si="26"/>
        <v>0</v>
      </c>
      <c r="BH330" s="153">
        <f t="shared" si="27"/>
        <v>0</v>
      </c>
      <c r="BI330" s="153">
        <f t="shared" si="28"/>
        <v>0</v>
      </c>
      <c r="BJ330" s="16" t="s">
        <v>133</v>
      </c>
      <c r="BK330" s="153">
        <f t="shared" si="29"/>
        <v>0</v>
      </c>
      <c r="BL330" s="16" t="s">
        <v>601</v>
      </c>
      <c r="BM330" s="152" t="s">
        <v>638</v>
      </c>
    </row>
    <row r="331" spans="1:65" s="2" customFormat="1" ht="14.45" customHeight="1">
      <c r="A331" s="31"/>
      <c r="B331" s="139"/>
      <c r="C331" s="140" t="s">
        <v>639</v>
      </c>
      <c r="D331" s="140" t="s">
        <v>128</v>
      </c>
      <c r="E331" s="141" t="s">
        <v>640</v>
      </c>
      <c r="F331" s="142" t="s">
        <v>641</v>
      </c>
      <c r="G331" s="143" t="s">
        <v>145</v>
      </c>
      <c r="H331" s="144">
        <v>2</v>
      </c>
      <c r="I331" s="145"/>
      <c r="J331" s="146">
        <f t="shared" si="20"/>
        <v>0</v>
      </c>
      <c r="K331" s="147"/>
      <c r="L331" s="32"/>
      <c r="M331" s="148" t="s">
        <v>1</v>
      </c>
      <c r="N331" s="149" t="s">
        <v>42</v>
      </c>
      <c r="O331" s="57"/>
      <c r="P331" s="150">
        <f t="shared" si="21"/>
        <v>0</v>
      </c>
      <c r="Q331" s="150">
        <v>0</v>
      </c>
      <c r="R331" s="150">
        <f t="shared" si="22"/>
        <v>0</v>
      </c>
      <c r="S331" s="150">
        <v>0</v>
      </c>
      <c r="T331" s="151">
        <f t="shared" si="23"/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52" t="s">
        <v>427</v>
      </c>
      <c r="AT331" s="152" t="s">
        <v>128</v>
      </c>
      <c r="AU331" s="152" t="s">
        <v>133</v>
      </c>
      <c r="AY331" s="16" t="s">
        <v>126</v>
      </c>
      <c r="BE331" s="153">
        <f t="shared" si="24"/>
        <v>0</v>
      </c>
      <c r="BF331" s="153">
        <f t="shared" si="25"/>
        <v>0</v>
      </c>
      <c r="BG331" s="153">
        <f t="shared" si="26"/>
        <v>0</v>
      </c>
      <c r="BH331" s="153">
        <f t="shared" si="27"/>
        <v>0</v>
      </c>
      <c r="BI331" s="153">
        <f t="shared" si="28"/>
        <v>0</v>
      </c>
      <c r="BJ331" s="16" t="s">
        <v>133</v>
      </c>
      <c r="BK331" s="153">
        <f t="shared" si="29"/>
        <v>0</v>
      </c>
      <c r="BL331" s="16" t="s">
        <v>427</v>
      </c>
      <c r="BM331" s="152" t="s">
        <v>642</v>
      </c>
    </row>
    <row r="332" spans="1:65" s="2" customFormat="1" ht="14.45" customHeight="1">
      <c r="A332" s="31"/>
      <c r="B332" s="139"/>
      <c r="C332" s="163" t="s">
        <v>643</v>
      </c>
      <c r="D332" s="163" t="s">
        <v>147</v>
      </c>
      <c r="E332" s="164" t="s">
        <v>644</v>
      </c>
      <c r="F332" s="165" t="s">
        <v>645</v>
      </c>
      <c r="G332" s="166" t="s">
        <v>145</v>
      </c>
      <c r="H332" s="167">
        <v>2</v>
      </c>
      <c r="I332" s="168"/>
      <c r="J332" s="169">
        <f t="shared" si="20"/>
        <v>0</v>
      </c>
      <c r="K332" s="170"/>
      <c r="L332" s="171"/>
      <c r="M332" s="172" t="s">
        <v>1</v>
      </c>
      <c r="N332" s="173" t="s">
        <v>42</v>
      </c>
      <c r="O332" s="57"/>
      <c r="P332" s="150">
        <f t="shared" si="21"/>
        <v>0</v>
      </c>
      <c r="Q332" s="150">
        <v>1.5E-3</v>
      </c>
      <c r="R332" s="150">
        <f t="shared" si="22"/>
        <v>3.0000000000000001E-3</v>
      </c>
      <c r="S332" s="150">
        <v>0</v>
      </c>
      <c r="T332" s="151">
        <f t="shared" si="23"/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52" t="s">
        <v>601</v>
      </c>
      <c r="AT332" s="152" t="s">
        <v>147</v>
      </c>
      <c r="AU332" s="152" t="s">
        <v>133</v>
      </c>
      <c r="AY332" s="16" t="s">
        <v>126</v>
      </c>
      <c r="BE332" s="153">
        <f t="shared" si="24"/>
        <v>0</v>
      </c>
      <c r="BF332" s="153">
        <f t="shared" si="25"/>
        <v>0</v>
      </c>
      <c r="BG332" s="153">
        <f t="shared" si="26"/>
        <v>0</v>
      </c>
      <c r="BH332" s="153">
        <f t="shared" si="27"/>
        <v>0</v>
      </c>
      <c r="BI332" s="153">
        <f t="shared" si="28"/>
        <v>0</v>
      </c>
      <c r="BJ332" s="16" t="s">
        <v>133</v>
      </c>
      <c r="BK332" s="153">
        <f t="shared" si="29"/>
        <v>0</v>
      </c>
      <c r="BL332" s="16" t="s">
        <v>601</v>
      </c>
      <c r="BM332" s="152" t="s">
        <v>646</v>
      </c>
    </row>
    <row r="333" spans="1:65" s="2" customFormat="1" ht="14.45" customHeight="1">
      <c r="A333" s="31"/>
      <c r="B333" s="139"/>
      <c r="C333" s="140" t="s">
        <v>647</v>
      </c>
      <c r="D333" s="140" t="s">
        <v>128</v>
      </c>
      <c r="E333" s="141" t="s">
        <v>648</v>
      </c>
      <c r="F333" s="142" t="s">
        <v>649</v>
      </c>
      <c r="G333" s="143" t="s">
        <v>145</v>
      </c>
      <c r="H333" s="144">
        <v>2</v>
      </c>
      <c r="I333" s="145"/>
      <c r="J333" s="146">
        <f t="shared" si="20"/>
        <v>0</v>
      </c>
      <c r="K333" s="147"/>
      <c r="L333" s="32"/>
      <c r="M333" s="148" t="s">
        <v>1</v>
      </c>
      <c r="N333" s="149" t="s">
        <v>42</v>
      </c>
      <c r="O333" s="57"/>
      <c r="P333" s="150">
        <f t="shared" si="21"/>
        <v>0</v>
      </c>
      <c r="Q333" s="150">
        <v>0</v>
      </c>
      <c r="R333" s="150">
        <f t="shared" si="22"/>
        <v>0</v>
      </c>
      <c r="S333" s="150">
        <v>0</v>
      </c>
      <c r="T333" s="151">
        <f t="shared" si="23"/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52" t="s">
        <v>427</v>
      </c>
      <c r="AT333" s="152" t="s">
        <v>128</v>
      </c>
      <c r="AU333" s="152" t="s">
        <v>133</v>
      </c>
      <c r="AY333" s="16" t="s">
        <v>126</v>
      </c>
      <c r="BE333" s="153">
        <f t="shared" si="24"/>
        <v>0</v>
      </c>
      <c r="BF333" s="153">
        <f t="shared" si="25"/>
        <v>0</v>
      </c>
      <c r="BG333" s="153">
        <f t="shared" si="26"/>
        <v>0</v>
      </c>
      <c r="BH333" s="153">
        <f t="shared" si="27"/>
        <v>0</v>
      </c>
      <c r="BI333" s="153">
        <f t="shared" si="28"/>
        <v>0</v>
      </c>
      <c r="BJ333" s="16" t="s">
        <v>133</v>
      </c>
      <c r="BK333" s="153">
        <f t="shared" si="29"/>
        <v>0</v>
      </c>
      <c r="BL333" s="16" t="s">
        <v>427</v>
      </c>
      <c r="BM333" s="152" t="s">
        <v>650</v>
      </c>
    </row>
    <row r="334" spans="1:65" s="2" customFormat="1" ht="24.2" customHeight="1">
      <c r="A334" s="31"/>
      <c r="B334" s="139"/>
      <c r="C334" s="163" t="s">
        <v>651</v>
      </c>
      <c r="D334" s="163" t="s">
        <v>147</v>
      </c>
      <c r="E334" s="164" t="s">
        <v>652</v>
      </c>
      <c r="F334" s="165" t="s">
        <v>653</v>
      </c>
      <c r="G334" s="166" t="s">
        <v>145</v>
      </c>
      <c r="H334" s="167">
        <v>2</v>
      </c>
      <c r="I334" s="168"/>
      <c r="J334" s="169">
        <f t="shared" si="20"/>
        <v>0</v>
      </c>
      <c r="K334" s="170"/>
      <c r="L334" s="171"/>
      <c r="M334" s="172" t="s">
        <v>1</v>
      </c>
      <c r="N334" s="173" t="s">
        <v>42</v>
      </c>
      <c r="O334" s="57"/>
      <c r="P334" s="150">
        <f t="shared" si="21"/>
        <v>0</v>
      </c>
      <c r="Q334" s="150">
        <v>5.0000000000000001E-4</v>
      </c>
      <c r="R334" s="150">
        <f t="shared" si="22"/>
        <v>1E-3</v>
      </c>
      <c r="S334" s="150">
        <v>0</v>
      </c>
      <c r="T334" s="151">
        <f t="shared" si="23"/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52" t="s">
        <v>601</v>
      </c>
      <c r="AT334" s="152" t="s">
        <v>147</v>
      </c>
      <c r="AU334" s="152" t="s">
        <v>133</v>
      </c>
      <c r="AY334" s="16" t="s">
        <v>126</v>
      </c>
      <c r="BE334" s="153">
        <f t="shared" si="24"/>
        <v>0</v>
      </c>
      <c r="BF334" s="153">
        <f t="shared" si="25"/>
        <v>0</v>
      </c>
      <c r="BG334" s="153">
        <f t="shared" si="26"/>
        <v>0</v>
      </c>
      <c r="BH334" s="153">
        <f t="shared" si="27"/>
        <v>0</v>
      </c>
      <c r="BI334" s="153">
        <f t="shared" si="28"/>
        <v>0</v>
      </c>
      <c r="BJ334" s="16" t="s">
        <v>133</v>
      </c>
      <c r="BK334" s="153">
        <f t="shared" si="29"/>
        <v>0</v>
      </c>
      <c r="BL334" s="16" t="s">
        <v>601</v>
      </c>
      <c r="BM334" s="152" t="s">
        <v>654</v>
      </c>
    </row>
    <row r="335" spans="1:65" s="2" customFormat="1" ht="14.45" customHeight="1">
      <c r="A335" s="31"/>
      <c r="B335" s="139"/>
      <c r="C335" s="140" t="s">
        <v>655</v>
      </c>
      <c r="D335" s="140" t="s">
        <v>128</v>
      </c>
      <c r="E335" s="141" t="s">
        <v>656</v>
      </c>
      <c r="F335" s="142" t="s">
        <v>657</v>
      </c>
      <c r="G335" s="143" t="s">
        <v>145</v>
      </c>
      <c r="H335" s="144">
        <v>2</v>
      </c>
      <c r="I335" s="145"/>
      <c r="J335" s="146">
        <f t="shared" si="20"/>
        <v>0</v>
      </c>
      <c r="K335" s="147"/>
      <c r="L335" s="32"/>
      <c r="M335" s="148" t="s">
        <v>1</v>
      </c>
      <c r="N335" s="149" t="s">
        <v>42</v>
      </c>
      <c r="O335" s="57"/>
      <c r="P335" s="150">
        <f t="shared" si="21"/>
        <v>0</v>
      </c>
      <c r="Q335" s="150">
        <v>0</v>
      </c>
      <c r="R335" s="150">
        <f t="shared" si="22"/>
        <v>0</v>
      </c>
      <c r="S335" s="150">
        <v>0</v>
      </c>
      <c r="T335" s="151">
        <f t="shared" si="23"/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52" t="s">
        <v>427</v>
      </c>
      <c r="AT335" s="152" t="s">
        <v>128</v>
      </c>
      <c r="AU335" s="152" t="s">
        <v>133</v>
      </c>
      <c r="AY335" s="16" t="s">
        <v>126</v>
      </c>
      <c r="BE335" s="153">
        <f t="shared" si="24"/>
        <v>0</v>
      </c>
      <c r="BF335" s="153">
        <f t="shared" si="25"/>
        <v>0</v>
      </c>
      <c r="BG335" s="153">
        <f t="shared" si="26"/>
        <v>0</v>
      </c>
      <c r="BH335" s="153">
        <f t="shared" si="27"/>
        <v>0</v>
      </c>
      <c r="BI335" s="153">
        <f t="shared" si="28"/>
        <v>0</v>
      </c>
      <c r="BJ335" s="16" t="s">
        <v>133</v>
      </c>
      <c r="BK335" s="153">
        <f t="shared" si="29"/>
        <v>0</v>
      </c>
      <c r="BL335" s="16" t="s">
        <v>427</v>
      </c>
      <c r="BM335" s="152" t="s">
        <v>658</v>
      </c>
    </row>
    <row r="336" spans="1:65" s="2" customFormat="1" ht="14.45" customHeight="1">
      <c r="A336" s="31"/>
      <c r="B336" s="139"/>
      <c r="C336" s="163" t="s">
        <v>659</v>
      </c>
      <c r="D336" s="163" t="s">
        <v>147</v>
      </c>
      <c r="E336" s="164" t="s">
        <v>660</v>
      </c>
      <c r="F336" s="165" t="s">
        <v>661</v>
      </c>
      <c r="G336" s="166" t="s">
        <v>145</v>
      </c>
      <c r="H336" s="167">
        <v>2</v>
      </c>
      <c r="I336" s="168"/>
      <c r="J336" s="169">
        <f t="shared" si="20"/>
        <v>0</v>
      </c>
      <c r="K336" s="170"/>
      <c r="L336" s="171"/>
      <c r="M336" s="172" t="s">
        <v>1</v>
      </c>
      <c r="N336" s="173" t="s">
        <v>42</v>
      </c>
      <c r="O336" s="57"/>
      <c r="P336" s="150">
        <f t="shared" si="21"/>
        <v>0</v>
      </c>
      <c r="Q336" s="150">
        <v>1.16E-3</v>
      </c>
      <c r="R336" s="150">
        <f t="shared" si="22"/>
        <v>2.32E-3</v>
      </c>
      <c r="S336" s="150">
        <v>0</v>
      </c>
      <c r="T336" s="151">
        <f t="shared" si="23"/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52" t="s">
        <v>601</v>
      </c>
      <c r="AT336" s="152" t="s">
        <v>147</v>
      </c>
      <c r="AU336" s="152" t="s">
        <v>133</v>
      </c>
      <c r="AY336" s="16" t="s">
        <v>126</v>
      </c>
      <c r="BE336" s="153">
        <f t="shared" si="24"/>
        <v>0</v>
      </c>
      <c r="BF336" s="153">
        <f t="shared" si="25"/>
        <v>0</v>
      </c>
      <c r="BG336" s="153">
        <f t="shared" si="26"/>
        <v>0</v>
      </c>
      <c r="BH336" s="153">
        <f t="shared" si="27"/>
        <v>0</v>
      </c>
      <c r="BI336" s="153">
        <f t="shared" si="28"/>
        <v>0</v>
      </c>
      <c r="BJ336" s="16" t="s">
        <v>133</v>
      </c>
      <c r="BK336" s="153">
        <f t="shared" si="29"/>
        <v>0</v>
      </c>
      <c r="BL336" s="16" t="s">
        <v>601</v>
      </c>
      <c r="BM336" s="152" t="s">
        <v>662</v>
      </c>
    </row>
    <row r="337" spans="1:65" s="2" customFormat="1" ht="14.45" customHeight="1">
      <c r="A337" s="31"/>
      <c r="B337" s="139"/>
      <c r="C337" s="163" t="s">
        <v>663</v>
      </c>
      <c r="D337" s="163" t="s">
        <v>147</v>
      </c>
      <c r="E337" s="164" t="s">
        <v>664</v>
      </c>
      <c r="F337" s="165" t="s">
        <v>665</v>
      </c>
      <c r="G337" s="166" t="s">
        <v>145</v>
      </c>
      <c r="H337" s="167">
        <v>2</v>
      </c>
      <c r="I337" s="168"/>
      <c r="J337" s="169">
        <f t="shared" si="20"/>
        <v>0</v>
      </c>
      <c r="K337" s="170"/>
      <c r="L337" s="171"/>
      <c r="M337" s="172" t="s">
        <v>1</v>
      </c>
      <c r="N337" s="173" t="s">
        <v>42</v>
      </c>
      <c r="O337" s="57"/>
      <c r="P337" s="150">
        <f t="shared" si="21"/>
        <v>0</v>
      </c>
      <c r="Q337" s="150">
        <v>1.1999999999999999E-3</v>
      </c>
      <c r="R337" s="150">
        <f t="shared" si="22"/>
        <v>2.3999999999999998E-3</v>
      </c>
      <c r="S337" s="150">
        <v>0</v>
      </c>
      <c r="T337" s="151">
        <f t="shared" si="23"/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52" t="s">
        <v>601</v>
      </c>
      <c r="AT337" s="152" t="s">
        <v>147</v>
      </c>
      <c r="AU337" s="152" t="s">
        <v>133</v>
      </c>
      <c r="AY337" s="16" t="s">
        <v>126</v>
      </c>
      <c r="BE337" s="153">
        <f t="shared" si="24"/>
        <v>0</v>
      </c>
      <c r="BF337" s="153">
        <f t="shared" si="25"/>
        <v>0</v>
      </c>
      <c r="BG337" s="153">
        <f t="shared" si="26"/>
        <v>0</v>
      </c>
      <c r="BH337" s="153">
        <f t="shared" si="27"/>
        <v>0</v>
      </c>
      <c r="BI337" s="153">
        <f t="shared" si="28"/>
        <v>0</v>
      </c>
      <c r="BJ337" s="16" t="s">
        <v>133</v>
      </c>
      <c r="BK337" s="153">
        <f t="shared" si="29"/>
        <v>0</v>
      </c>
      <c r="BL337" s="16" t="s">
        <v>601</v>
      </c>
      <c r="BM337" s="152" t="s">
        <v>666</v>
      </c>
    </row>
    <row r="338" spans="1:65" s="2" customFormat="1" ht="24.2" customHeight="1">
      <c r="A338" s="31"/>
      <c r="B338" s="139"/>
      <c r="C338" s="140" t="s">
        <v>667</v>
      </c>
      <c r="D338" s="140" t="s">
        <v>128</v>
      </c>
      <c r="E338" s="141" t="s">
        <v>668</v>
      </c>
      <c r="F338" s="142" t="s">
        <v>669</v>
      </c>
      <c r="G338" s="143" t="s">
        <v>145</v>
      </c>
      <c r="H338" s="144">
        <v>250</v>
      </c>
      <c r="I338" s="145"/>
      <c r="J338" s="146">
        <f t="shared" si="20"/>
        <v>0</v>
      </c>
      <c r="K338" s="147"/>
      <c r="L338" s="32"/>
      <c r="M338" s="148" t="s">
        <v>1</v>
      </c>
      <c r="N338" s="149" t="s">
        <v>42</v>
      </c>
      <c r="O338" s="57"/>
      <c r="P338" s="150">
        <f t="shared" si="21"/>
        <v>0</v>
      </c>
      <c r="Q338" s="150">
        <v>0</v>
      </c>
      <c r="R338" s="150">
        <f t="shared" si="22"/>
        <v>0</v>
      </c>
      <c r="S338" s="150">
        <v>0</v>
      </c>
      <c r="T338" s="151">
        <f t="shared" si="23"/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52" t="s">
        <v>427</v>
      </c>
      <c r="AT338" s="152" t="s">
        <v>128</v>
      </c>
      <c r="AU338" s="152" t="s">
        <v>133</v>
      </c>
      <c r="AY338" s="16" t="s">
        <v>126</v>
      </c>
      <c r="BE338" s="153">
        <f t="shared" si="24"/>
        <v>0</v>
      </c>
      <c r="BF338" s="153">
        <f t="shared" si="25"/>
        <v>0</v>
      </c>
      <c r="BG338" s="153">
        <f t="shared" si="26"/>
        <v>0</v>
      </c>
      <c r="BH338" s="153">
        <f t="shared" si="27"/>
        <v>0</v>
      </c>
      <c r="BI338" s="153">
        <f t="shared" si="28"/>
        <v>0</v>
      </c>
      <c r="BJ338" s="16" t="s">
        <v>133</v>
      </c>
      <c r="BK338" s="153">
        <f t="shared" si="29"/>
        <v>0</v>
      </c>
      <c r="BL338" s="16" t="s">
        <v>427</v>
      </c>
      <c r="BM338" s="152" t="s">
        <v>670</v>
      </c>
    </row>
    <row r="339" spans="1:65" s="2" customFormat="1" ht="14.45" customHeight="1">
      <c r="A339" s="31"/>
      <c r="B339" s="139"/>
      <c r="C339" s="163" t="s">
        <v>671</v>
      </c>
      <c r="D339" s="163" t="s">
        <v>147</v>
      </c>
      <c r="E339" s="164" t="s">
        <v>672</v>
      </c>
      <c r="F339" s="165" t="s">
        <v>673</v>
      </c>
      <c r="G339" s="166" t="s">
        <v>145</v>
      </c>
      <c r="H339" s="167">
        <v>250</v>
      </c>
      <c r="I339" s="168"/>
      <c r="J339" s="169">
        <f t="shared" si="20"/>
        <v>0</v>
      </c>
      <c r="K339" s="170"/>
      <c r="L339" s="171"/>
      <c r="M339" s="172" t="s">
        <v>1</v>
      </c>
      <c r="N339" s="173" t="s">
        <v>42</v>
      </c>
      <c r="O339" s="57"/>
      <c r="P339" s="150">
        <f t="shared" si="21"/>
        <v>0</v>
      </c>
      <c r="Q339" s="150">
        <v>2.0000000000000002E-5</v>
      </c>
      <c r="R339" s="150">
        <f t="shared" si="22"/>
        <v>5.0000000000000001E-3</v>
      </c>
      <c r="S339" s="150">
        <v>0</v>
      </c>
      <c r="T339" s="151">
        <f t="shared" si="23"/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52" t="s">
        <v>601</v>
      </c>
      <c r="AT339" s="152" t="s">
        <v>147</v>
      </c>
      <c r="AU339" s="152" t="s">
        <v>133</v>
      </c>
      <c r="AY339" s="16" t="s">
        <v>126</v>
      </c>
      <c r="BE339" s="153">
        <f t="shared" si="24"/>
        <v>0</v>
      </c>
      <c r="BF339" s="153">
        <f t="shared" si="25"/>
        <v>0</v>
      </c>
      <c r="BG339" s="153">
        <f t="shared" si="26"/>
        <v>0</v>
      </c>
      <c r="BH339" s="153">
        <f t="shared" si="27"/>
        <v>0</v>
      </c>
      <c r="BI339" s="153">
        <f t="shared" si="28"/>
        <v>0</v>
      </c>
      <c r="BJ339" s="16" t="s">
        <v>133</v>
      </c>
      <c r="BK339" s="153">
        <f t="shared" si="29"/>
        <v>0</v>
      </c>
      <c r="BL339" s="16" t="s">
        <v>601</v>
      </c>
      <c r="BM339" s="152" t="s">
        <v>674</v>
      </c>
    </row>
    <row r="340" spans="1:65" s="2" customFormat="1" ht="24.2" customHeight="1">
      <c r="A340" s="31"/>
      <c r="B340" s="139"/>
      <c r="C340" s="140" t="s">
        <v>675</v>
      </c>
      <c r="D340" s="140" t="s">
        <v>128</v>
      </c>
      <c r="E340" s="141" t="s">
        <v>676</v>
      </c>
      <c r="F340" s="142" t="s">
        <v>677</v>
      </c>
      <c r="G340" s="143" t="s">
        <v>145</v>
      </c>
      <c r="H340" s="144">
        <v>96</v>
      </c>
      <c r="I340" s="145"/>
      <c r="J340" s="146">
        <f t="shared" si="20"/>
        <v>0</v>
      </c>
      <c r="K340" s="147"/>
      <c r="L340" s="32"/>
      <c r="M340" s="148" t="s">
        <v>1</v>
      </c>
      <c r="N340" s="149" t="s">
        <v>42</v>
      </c>
      <c r="O340" s="57"/>
      <c r="P340" s="150">
        <f t="shared" si="21"/>
        <v>0</v>
      </c>
      <c r="Q340" s="150">
        <v>0</v>
      </c>
      <c r="R340" s="150">
        <f t="shared" si="22"/>
        <v>0</v>
      </c>
      <c r="S340" s="150">
        <v>0</v>
      </c>
      <c r="T340" s="151">
        <f t="shared" si="23"/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52" t="s">
        <v>427</v>
      </c>
      <c r="AT340" s="152" t="s">
        <v>128</v>
      </c>
      <c r="AU340" s="152" t="s">
        <v>133</v>
      </c>
      <c r="AY340" s="16" t="s">
        <v>126</v>
      </c>
      <c r="BE340" s="153">
        <f t="shared" si="24"/>
        <v>0</v>
      </c>
      <c r="BF340" s="153">
        <f t="shared" si="25"/>
        <v>0</v>
      </c>
      <c r="BG340" s="153">
        <f t="shared" si="26"/>
        <v>0</v>
      </c>
      <c r="BH340" s="153">
        <f t="shared" si="27"/>
        <v>0</v>
      </c>
      <c r="BI340" s="153">
        <f t="shared" si="28"/>
        <v>0</v>
      </c>
      <c r="BJ340" s="16" t="s">
        <v>133</v>
      </c>
      <c r="BK340" s="153">
        <f t="shared" si="29"/>
        <v>0</v>
      </c>
      <c r="BL340" s="16" t="s">
        <v>427</v>
      </c>
      <c r="BM340" s="152" t="s">
        <v>678</v>
      </c>
    </row>
    <row r="341" spans="1:65" s="2" customFormat="1" ht="14.45" customHeight="1">
      <c r="A341" s="31"/>
      <c r="B341" s="139"/>
      <c r="C341" s="163" t="s">
        <v>679</v>
      </c>
      <c r="D341" s="163" t="s">
        <v>147</v>
      </c>
      <c r="E341" s="164" t="s">
        <v>680</v>
      </c>
      <c r="F341" s="165" t="s">
        <v>681</v>
      </c>
      <c r="G341" s="166" t="s">
        <v>1</v>
      </c>
      <c r="H341" s="167">
        <v>1</v>
      </c>
      <c r="I341" s="168"/>
      <c r="J341" s="169">
        <f t="shared" si="20"/>
        <v>0</v>
      </c>
      <c r="K341" s="170"/>
      <c r="L341" s="171"/>
      <c r="M341" s="172" t="s">
        <v>1</v>
      </c>
      <c r="N341" s="173" t="s">
        <v>42</v>
      </c>
      <c r="O341" s="57"/>
      <c r="P341" s="150">
        <f t="shared" si="21"/>
        <v>0</v>
      </c>
      <c r="Q341" s="150">
        <v>0</v>
      </c>
      <c r="R341" s="150">
        <f t="shared" si="22"/>
        <v>0</v>
      </c>
      <c r="S341" s="150">
        <v>0</v>
      </c>
      <c r="T341" s="151">
        <f t="shared" si="23"/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52" t="s">
        <v>682</v>
      </c>
      <c r="AT341" s="152" t="s">
        <v>147</v>
      </c>
      <c r="AU341" s="152" t="s">
        <v>133</v>
      </c>
      <c r="AY341" s="16" t="s">
        <v>126</v>
      </c>
      <c r="BE341" s="153">
        <f t="shared" si="24"/>
        <v>0</v>
      </c>
      <c r="BF341" s="153">
        <f t="shared" si="25"/>
        <v>0</v>
      </c>
      <c r="BG341" s="153">
        <f t="shared" si="26"/>
        <v>0</v>
      </c>
      <c r="BH341" s="153">
        <f t="shared" si="27"/>
        <v>0</v>
      </c>
      <c r="BI341" s="153">
        <f t="shared" si="28"/>
        <v>0</v>
      </c>
      <c r="BJ341" s="16" t="s">
        <v>133</v>
      </c>
      <c r="BK341" s="153">
        <f t="shared" si="29"/>
        <v>0</v>
      </c>
      <c r="BL341" s="16" t="s">
        <v>427</v>
      </c>
      <c r="BM341" s="152" t="s">
        <v>683</v>
      </c>
    </row>
    <row r="342" spans="1:65" s="2" customFormat="1" ht="14.45" customHeight="1">
      <c r="A342" s="31"/>
      <c r="B342" s="139"/>
      <c r="C342" s="163" t="s">
        <v>684</v>
      </c>
      <c r="D342" s="163" t="s">
        <v>147</v>
      </c>
      <c r="E342" s="164" t="s">
        <v>685</v>
      </c>
      <c r="F342" s="165" t="s">
        <v>686</v>
      </c>
      <c r="G342" s="166" t="s">
        <v>1</v>
      </c>
      <c r="H342" s="167">
        <v>1</v>
      </c>
      <c r="I342" s="168"/>
      <c r="J342" s="169">
        <f t="shared" si="20"/>
        <v>0</v>
      </c>
      <c r="K342" s="170"/>
      <c r="L342" s="171"/>
      <c r="M342" s="172" t="s">
        <v>1</v>
      </c>
      <c r="N342" s="173" t="s">
        <v>42</v>
      </c>
      <c r="O342" s="57"/>
      <c r="P342" s="150">
        <f t="shared" si="21"/>
        <v>0</v>
      </c>
      <c r="Q342" s="150">
        <v>0</v>
      </c>
      <c r="R342" s="150">
        <f t="shared" si="22"/>
        <v>0</v>
      </c>
      <c r="S342" s="150">
        <v>0</v>
      </c>
      <c r="T342" s="151">
        <f t="shared" si="23"/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52" t="s">
        <v>682</v>
      </c>
      <c r="AT342" s="152" t="s">
        <v>147</v>
      </c>
      <c r="AU342" s="152" t="s">
        <v>133</v>
      </c>
      <c r="AY342" s="16" t="s">
        <v>126</v>
      </c>
      <c r="BE342" s="153">
        <f t="shared" si="24"/>
        <v>0</v>
      </c>
      <c r="BF342" s="153">
        <f t="shared" si="25"/>
        <v>0</v>
      </c>
      <c r="BG342" s="153">
        <f t="shared" si="26"/>
        <v>0</v>
      </c>
      <c r="BH342" s="153">
        <f t="shared" si="27"/>
        <v>0</v>
      </c>
      <c r="BI342" s="153">
        <f t="shared" si="28"/>
        <v>0</v>
      </c>
      <c r="BJ342" s="16" t="s">
        <v>133</v>
      </c>
      <c r="BK342" s="153">
        <f t="shared" si="29"/>
        <v>0</v>
      </c>
      <c r="BL342" s="16" t="s">
        <v>427</v>
      </c>
      <c r="BM342" s="152" t="s">
        <v>687</v>
      </c>
    </row>
    <row r="343" spans="1:65" s="2" customFormat="1" ht="24.2" customHeight="1">
      <c r="A343" s="31"/>
      <c r="B343" s="139"/>
      <c r="C343" s="140" t="s">
        <v>688</v>
      </c>
      <c r="D343" s="140" t="s">
        <v>128</v>
      </c>
      <c r="E343" s="141" t="s">
        <v>689</v>
      </c>
      <c r="F343" s="142" t="s">
        <v>690</v>
      </c>
      <c r="G343" s="143" t="s">
        <v>145</v>
      </c>
      <c r="H343" s="144">
        <v>54</v>
      </c>
      <c r="I343" s="145"/>
      <c r="J343" s="146">
        <f t="shared" si="20"/>
        <v>0</v>
      </c>
      <c r="K343" s="147"/>
      <c r="L343" s="32"/>
      <c r="M343" s="148" t="s">
        <v>1</v>
      </c>
      <c r="N343" s="149" t="s">
        <v>42</v>
      </c>
      <c r="O343" s="57"/>
      <c r="P343" s="150">
        <f t="shared" si="21"/>
        <v>0</v>
      </c>
      <c r="Q343" s="150">
        <v>0</v>
      </c>
      <c r="R343" s="150">
        <f t="shared" si="22"/>
        <v>0</v>
      </c>
      <c r="S343" s="150">
        <v>0</v>
      </c>
      <c r="T343" s="151">
        <f t="shared" si="23"/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52" t="s">
        <v>427</v>
      </c>
      <c r="AT343" s="152" t="s">
        <v>128</v>
      </c>
      <c r="AU343" s="152" t="s">
        <v>133</v>
      </c>
      <c r="AY343" s="16" t="s">
        <v>126</v>
      </c>
      <c r="BE343" s="153">
        <f t="shared" si="24"/>
        <v>0</v>
      </c>
      <c r="BF343" s="153">
        <f t="shared" si="25"/>
        <v>0</v>
      </c>
      <c r="BG343" s="153">
        <f t="shared" si="26"/>
        <v>0</v>
      </c>
      <c r="BH343" s="153">
        <f t="shared" si="27"/>
        <v>0</v>
      </c>
      <c r="BI343" s="153">
        <f t="shared" si="28"/>
        <v>0</v>
      </c>
      <c r="BJ343" s="16" t="s">
        <v>133</v>
      </c>
      <c r="BK343" s="153">
        <f t="shared" si="29"/>
        <v>0</v>
      </c>
      <c r="BL343" s="16" t="s">
        <v>427</v>
      </c>
      <c r="BM343" s="152" t="s">
        <v>691</v>
      </c>
    </row>
    <row r="344" spans="1:65" s="2" customFormat="1" ht="24.2" customHeight="1">
      <c r="A344" s="31"/>
      <c r="B344" s="139"/>
      <c r="C344" s="163" t="s">
        <v>692</v>
      </c>
      <c r="D344" s="163" t="s">
        <v>147</v>
      </c>
      <c r="E344" s="164" t="s">
        <v>693</v>
      </c>
      <c r="F344" s="165" t="s">
        <v>694</v>
      </c>
      <c r="G344" s="166" t="s">
        <v>145</v>
      </c>
      <c r="H344" s="167">
        <v>54</v>
      </c>
      <c r="I344" s="168"/>
      <c r="J344" s="169">
        <f t="shared" si="20"/>
        <v>0</v>
      </c>
      <c r="K344" s="170"/>
      <c r="L344" s="171"/>
      <c r="M344" s="172" t="s">
        <v>1</v>
      </c>
      <c r="N344" s="173" t="s">
        <v>42</v>
      </c>
      <c r="O344" s="57"/>
      <c r="P344" s="150">
        <f t="shared" si="21"/>
        <v>0</v>
      </c>
      <c r="Q344" s="150">
        <v>8.0000000000000007E-5</v>
      </c>
      <c r="R344" s="150">
        <f t="shared" si="22"/>
        <v>4.3200000000000001E-3</v>
      </c>
      <c r="S344" s="150">
        <v>0</v>
      </c>
      <c r="T344" s="151">
        <f t="shared" si="23"/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52" t="s">
        <v>601</v>
      </c>
      <c r="AT344" s="152" t="s">
        <v>147</v>
      </c>
      <c r="AU344" s="152" t="s">
        <v>133</v>
      </c>
      <c r="AY344" s="16" t="s">
        <v>126</v>
      </c>
      <c r="BE344" s="153">
        <f t="shared" si="24"/>
        <v>0</v>
      </c>
      <c r="BF344" s="153">
        <f t="shared" si="25"/>
        <v>0</v>
      </c>
      <c r="BG344" s="153">
        <f t="shared" si="26"/>
        <v>0</v>
      </c>
      <c r="BH344" s="153">
        <f t="shared" si="27"/>
        <v>0</v>
      </c>
      <c r="BI344" s="153">
        <f t="shared" si="28"/>
        <v>0</v>
      </c>
      <c r="BJ344" s="16" t="s">
        <v>133</v>
      </c>
      <c r="BK344" s="153">
        <f t="shared" si="29"/>
        <v>0</v>
      </c>
      <c r="BL344" s="16" t="s">
        <v>601</v>
      </c>
      <c r="BM344" s="152" t="s">
        <v>695</v>
      </c>
    </row>
    <row r="345" spans="1:65" s="2" customFormat="1" ht="24.2" customHeight="1">
      <c r="A345" s="31"/>
      <c r="B345" s="139"/>
      <c r="C345" s="140" t="s">
        <v>696</v>
      </c>
      <c r="D345" s="140" t="s">
        <v>128</v>
      </c>
      <c r="E345" s="141" t="s">
        <v>697</v>
      </c>
      <c r="F345" s="142" t="s">
        <v>698</v>
      </c>
      <c r="G345" s="143" t="s">
        <v>145</v>
      </c>
      <c r="H345" s="144">
        <v>4</v>
      </c>
      <c r="I345" s="145"/>
      <c r="J345" s="146">
        <f t="shared" si="20"/>
        <v>0</v>
      </c>
      <c r="K345" s="147"/>
      <c r="L345" s="32"/>
      <c r="M345" s="148" t="s">
        <v>1</v>
      </c>
      <c r="N345" s="149" t="s">
        <v>42</v>
      </c>
      <c r="O345" s="57"/>
      <c r="P345" s="150">
        <f t="shared" si="21"/>
        <v>0</v>
      </c>
      <c r="Q345" s="150">
        <v>0</v>
      </c>
      <c r="R345" s="150">
        <f t="shared" si="22"/>
        <v>0</v>
      </c>
      <c r="S345" s="150">
        <v>0</v>
      </c>
      <c r="T345" s="151">
        <f t="shared" si="23"/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52" t="s">
        <v>427</v>
      </c>
      <c r="AT345" s="152" t="s">
        <v>128</v>
      </c>
      <c r="AU345" s="152" t="s">
        <v>133</v>
      </c>
      <c r="AY345" s="16" t="s">
        <v>126</v>
      </c>
      <c r="BE345" s="153">
        <f t="shared" si="24"/>
        <v>0</v>
      </c>
      <c r="BF345" s="153">
        <f t="shared" si="25"/>
        <v>0</v>
      </c>
      <c r="BG345" s="153">
        <f t="shared" si="26"/>
        <v>0</v>
      </c>
      <c r="BH345" s="153">
        <f t="shared" si="27"/>
        <v>0</v>
      </c>
      <c r="BI345" s="153">
        <f t="shared" si="28"/>
        <v>0</v>
      </c>
      <c r="BJ345" s="16" t="s">
        <v>133</v>
      </c>
      <c r="BK345" s="153">
        <f t="shared" si="29"/>
        <v>0</v>
      </c>
      <c r="BL345" s="16" t="s">
        <v>427</v>
      </c>
      <c r="BM345" s="152" t="s">
        <v>699</v>
      </c>
    </row>
    <row r="346" spans="1:65" s="2" customFormat="1" ht="24.2" customHeight="1">
      <c r="A346" s="31"/>
      <c r="B346" s="139"/>
      <c r="C346" s="163" t="s">
        <v>700</v>
      </c>
      <c r="D346" s="163" t="s">
        <v>147</v>
      </c>
      <c r="E346" s="164" t="s">
        <v>701</v>
      </c>
      <c r="F346" s="165" t="s">
        <v>702</v>
      </c>
      <c r="G346" s="166" t="s">
        <v>145</v>
      </c>
      <c r="H346" s="167">
        <v>4</v>
      </c>
      <c r="I346" s="168"/>
      <c r="J346" s="169">
        <f t="shared" si="20"/>
        <v>0</v>
      </c>
      <c r="K346" s="170"/>
      <c r="L346" s="171"/>
      <c r="M346" s="172" t="s">
        <v>1</v>
      </c>
      <c r="N346" s="173" t="s">
        <v>42</v>
      </c>
      <c r="O346" s="57"/>
      <c r="P346" s="150">
        <f t="shared" si="21"/>
        <v>0</v>
      </c>
      <c r="Q346" s="150">
        <v>3.2000000000000003E-4</v>
      </c>
      <c r="R346" s="150">
        <f t="shared" si="22"/>
        <v>1.2800000000000001E-3</v>
      </c>
      <c r="S346" s="150">
        <v>0</v>
      </c>
      <c r="T346" s="151">
        <f t="shared" si="23"/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52" t="s">
        <v>601</v>
      </c>
      <c r="AT346" s="152" t="s">
        <v>147</v>
      </c>
      <c r="AU346" s="152" t="s">
        <v>133</v>
      </c>
      <c r="AY346" s="16" t="s">
        <v>126</v>
      </c>
      <c r="BE346" s="153">
        <f t="shared" si="24"/>
        <v>0</v>
      </c>
      <c r="BF346" s="153">
        <f t="shared" si="25"/>
        <v>0</v>
      </c>
      <c r="BG346" s="153">
        <f t="shared" si="26"/>
        <v>0</v>
      </c>
      <c r="BH346" s="153">
        <f t="shared" si="27"/>
        <v>0</v>
      </c>
      <c r="BI346" s="153">
        <f t="shared" si="28"/>
        <v>0</v>
      </c>
      <c r="BJ346" s="16" t="s">
        <v>133</v>
      </c>
      <c r="BK346" s="153">
        <f t="shared" si="29"/>
        <v>0</v>
      </c>
      <c r="BL346" s="16" t="s">
        <v>601</v>
      </c>
      <c r="BM346" s="152" t="s">
        <v>703</v>
      </c>
    </row>
    <row r="347" spans="1:65" s="2" customFormat="1" ht="14.45" customHeight="1">
      <c r="A347" s="31"/>
      <c r="B347" s="139"/>
      <c r="C347" s="163" t="s">
        <v>601</v>
      </c>
      <c r="D347" s="163" t="s">
        <v>147</v>
      </c>
      <c r="E347" s="164" t="s">
        <v>704</v>
      </c>
      <c r="F347" s="165" t="s">
        <v>705</v>
      </c>
      <c r="G347" s="166" t="s">
        <v>145</v>
      </c>
      <c r="H347" s="167">
        <v>4</v>
      </c>
      <c r="I347" s="168"/>
      <c r="J347" s="169">
        <f t="shared" si="20"/>
        <v>0</v>
      </c>
      <c r="K347" s="170"/>
      <c r="L347" s="171"/>
      <c r="M347" s="172" t="s">
        <v>1</v>
      </c>
      <c r="N347" s="173" t="s">
        <v>42</v>
      </c>
      <c r="O347" s="57"/>
      <c r="P347" s="150">
        <f t="shared" si="21"/>
        <v>0</v>
      </c>
      <c r="Q347" s="150">
        <v>1.2E-4</v>
      </c>
      <c r="R347" s="150">
        <f t="shared" si="22"/>
        <v>4.8000000000000001E-4</v>
      </c>
      <c r="S347" s="150">
        <v>0</v>
      </c>
      <c r="T347" s="151">
        <f t="shared" si="23"/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52" t="s">
        <v>601</v>
      </c>
      <c r="AT347" s="152" t="s">
        <v>147</v>
      </c>
      <c r="AU347" s="152" t="s">
        <v>133</v>
      </c>
      <c r="AY347" s="16" t="s">
        <v>126</v>
      </c>
      <c r="BE347" s="153">
        <f t="shared" si="24"/>
        <v>0</v>
      </c>
      <c r="BF347" s="153">
        <f t="shared" si="25"/>
        <v>0</v>
      </c>
      <c r="BG347" s="153">
        <f t="shared" si="26"/>
        <v>0</v>
      </c>
      <c r="BH347" s="153">
        <f t="shared" si="27"/>
        <v>0</v>
      </c>
      <c r="BI347" s="153">
        <f t="shared" si="28"/>
        <v>0</v>
      </c>
      <c r="BJ347" s="16" t="s">
        <v>133</v>
      </c>
      <c r="BK347" s="153">
        <f t="shared" si="29"/>
        <v>0</v>
      </c>
      <c r="BL347" s="16" t="s">
        <v>601</v>
      </c>
      <c r="BM347" s="152" t="s">
        <v>706</v>
      </c>
    </row>
    <row r="348" spans="1:65" s="2" customFormat="1" ht="14.45" customHeight="1">
      <c r="A348" s="31"/>
      <c r="B348" s="139"/>
      <c r="C348" s="140" t="s">
        <v>707</v>
      </c>
      <c r="D348" s="140" t="s">
        <v>128</v>
      </c>
      <c r="E348" s="141" t="s">
        <v>708</v>
      </c>
      <c r="F348" s="142" t="s">
        <v>709</v>
      </c>
      <c r="G348" s="143" t="s">
        <v>208</v>
      </c>
      <c r="H348" s="144">
        <v>270</v>
      </c>
      <c r="I348" s="145"/>
      <c r="J348" s="146">
        <f t="shared" si="20"/>
        <v>0</v>
      </c>
      <c r="K348" s="147"/>
      <c r="L348" s="32"/>
      <c r="M348" s="148" t="s">
        <v>1</v>
      </c>
      <c r="N348" s="149" t="s">
        <v>42</v>
      </c>
      <c r="O348" s="57"/>
      <c r="P348" s="150">
        <f t="shared" si="21"/>
        <v>0</v>
      </c>
      <c r="Q348" s="150">
        <v>0</v>
      </c>
      <c r="R348" s="150">
        <f t="shared" si="22"/>
        <v>0</v>
      </c>
      <c r="S348" s="150">
        <v>0</v>
      </c>
      <c r="T348" s="151">
        <f t="shared" si="23"/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52" t="s">
        <v>427</v>
      </c>
      <c r="AT348" s="152" t="s">
        <v>128</v>
      </c>
      <c r="AU348" s="152" t="s">
        <v>133</v>
      </c>
      <c r="AY348" s="16" t="s">
        <v>126</v>
      </c>
      <c r="BE348" s="153">
        <f t="shared" si="24"/>
        <v>0</v>
      </c>
      <c r="BF348" s="153">
        <f t="shared" si="25"/>
        <v>0</v>
      </c>
      <c r="BG348" s="153">
        <f t="shared" si="26"/>
        <v>0</v>
      </c>
      <c r="BH348" s="153">
        <f t="shared" si="27"/>
        <v>0</v>
      </c>
      <c r="BI348" s="153">
        <f t="shared" si="28"/>
        <v>0</v>
      </c>
      <c r="BJ348" s="16" t="s">
        <v>133</v>
      </c>
      <c r="BK348" s="153">
        <f t="shared" si="29"/>
        <v>0</v>
      </c>
      <c r="BL348" s="16" t="s">
        <v>427</v>
      </c>
      <c r="BM348" s="152" t="s">
        <v>710</v>
      </c>
    </row>
    <row r="349" spans="1:65" s="2" customFormat="1" ht="14.45" customHeight="1">
      <c r="A349" s="31"/>
      <c r="B349" s="139"/>
      <c r="C349" s="163" t="s">
        <v>711</v>
      </c>
      <c r="D349" s="163" t="s">
        <v>147</v>
      </c>
      <c r="E349" s="164" t="s">
        <v>712</v>
      </c>
      <c r="F349" s="165" t="s">
        <v>713</v>
      </c>
      <c r="G349" s="166" t="s">
        <v>208</v>
      </c>
      <c r="H349" s="167">
        <v>270</v>
      </c>
      <c r="I349" s="168"/>
      <c r="J349" s="169">
        <f t="shared" si="20"/>
        <v>0</v>
      </c>
      <c r="K349" s="170"/>
      <c r="L349" s="171"/>
      <c r="M349" s="172" t="s">
        <v>1</v>
      </c>
      <c r="N349" s="173" t="s">
        <v>42</v>
      </c>
      <c r="O349" s="57"/>
      <c r="P349" s="150">
        <f t="shared" si="21"/>
        <v>0</v>
      </c>
      <c r="Q349" s="150">
        <v>1.9000000000000001E-4</v>
      </c>
      <c r="R349" s="150">
        <f t="shared" si="22"/>
        <v>5.1300000000000005E-2</v>
      </c>
      <c r="S349" s="150">
        <v>0</v>
      </c>
      <c r="T349" s="151">
        <f t="shared" si="23"/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52" t="s">
        <v>601</v>
      </c>
      <c r="AT349" s="152" t="s">
        <v>147</v>
      </c>
      <c r="AU349" s="152" t="s">
        <v>133</v>
      </c>
      <c r="AY349" s="16" t="s">
        <v>126</v>
      </c>
      <c r="BE349" s="153">
        <f t="shared" si="24"/>
        <v>0</v>
      </c>
      <c r="BF349" s="153">
        <f t="shared" si="25"/>
        <v>0</v>
      </c>
      <c r="BG349" s="153">
        <f t="shared" si="26"/>
        <v>0</v>
      </c>
      <c r="BH349" s="153">
        <f t="shared" si="27"/>
        <v>0</v>
      </c>
      <c r="BI349" s="153">
        <f t="shared" si="28"/>
        <v>0</v>
      </c>
      <c r="BJ349" s="16" t="s">
        <v>133</v>
      </c>
      <c r="BK349" s="153">
        <f t="shared" si="29"/>
        <v>0</v>
      </c>
      <c r="BL349" s="16" t="s">
        <v>601</v>
      </c>
      <c r="BM349" s="152" t="s">
        <v>714</v>
      </c>
    </row>
    <row r="350" spans="1:65" s="2" customFormat="1" ht="14.45" customHeight="1">
      <c r="A350" s="31"/>
      <c r="B350" s="139"/>
      <c r="C350" s="140" t="s">
        <v>715</v>
      </c>
      <c r="D350" s="140" t="s">
        <v>128</v>
      </c>
      <c r="E350" s="141" t="s">
        <v>716</v>
      </c>
      <c r="F350" s="142" t="s">
        <v>717</v>
      </c>
      <c r="G350" s="143" t="s">
        <v>208</v>
      </c>
      <c r="H350" s="144">
        <v>40</v>
      </c>
      <c r="I350" s="145"/>
      <c r="J350" s="146">
        <f t="shared" si="20"/>
        <v>0</v>
      </c>
      <c r="K350" s="147"/>
      <c r="L350" s="32"/>
      <c r="M350" s="148" t="s">
        <v>1</v>
      </c>
      <c r="N350" s="149" t="s">
        <v>42</v>
      </c>
      <c r="O350" s="57"/>
      <c r="P350" s="150">
        <f t="shared" si="21"/>
        <v>0</v>
      </c>
      <c r="Q350" s="150">
        <v>0</v>
      </c>
      <c r="R350" s="150">
        <f t="shared" si="22"/>
        <v>0</v>
      </c>
      <c r="S350" s="150">
        <v>0</v>
      </c>
      <c r="T350" s="151">
        <f t="shared" si="23"/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52" t="s">
        <v>427</v>
      </c>
      <c r="AT350" s="152" t="s">
        <v>128</v>
      </c>
      <c r="AU350" s="152" t="s">
        <v>133</v>
      </c>
      <c r="AY350" s="16" t="s">
        <v>126</v>
      </c>
      <c r="BE350" s="153">
        <f t="shared" si="24"/>
        <v>0</v>
      </c>
      <c r="BF350" s="153">
        <f t="shared" si="25"/>
        <v>0</v>
      </c>
      <c r="BG350" s="153">
        <f t="shared" si="26"/>
        <v>0</v>
      </c>
      <c r="BH350" s="153">
        <f t="shared" si="27"/>
        <v>0</v>
      </c>
      <c r="BI350" s="153">
        <f t="shared" si="28"/>
        <v>0</v>
      </c>
      <c r="BJ350" s="16" t="s">
        <v>133</v>
      </c>
      <c r="BK350" s="153">
        <f t="shared" si="29"/>
        <v>0</v>
      </c>
      <c r="BL350" s="16" t="s">
        <v>427</v>
      </c>
      <c r="BM350" s="152" t="s">
        <v>718</v>
      </c>
    </row>
    <row r="351" spans="1:65" s="2" customFormat="1" ht="14.45" customHeight="1">
      <c r="A351" s="31"/>
      <c r="B351" s="139"/>
      <c r="C351" s="163" t="s">
        <v>719</v>
      </c>
      <c r="D351" s="163" t="s">
        <v>147</v>
      </c>
      <c r="E351" s="164" t="s">
        <v>720</v>
      </c>
      <c r="F351" s="165" t="s">
        <v>721</v>
      </c>
      <c r="G351" s="166" t="s">
        <v>208</v>
      </c>
      <c r="H351" s="167">
        <v>40</v>
      </c>
      <c r="I351" s="168"/>
      <c r="J351" s="169">
        <f t="shared" si="20"/>
        <v>0</v>
      </c>
      <c r="K351" s="170"/>
      <c r="L351" s="171"/>
      <c r="M351" s="172" t="s">
        <v>1</v>
      </c>
      <c r="N351" s="173" t="s">
        <v>42</v>
      </c>
      <c r="O351" s="57"/>
      <c r="P351" s="150">
        <f t="shared" si="21"/>
        <v>0</v>
      </c>
      <c r="Q351" s="150">
        <v>2.7999999999999998E-4</v>
      </c>
      <c r="R351" s="150">
        <f t="shared" si="22"/>
        <v>1.1199999999999998E-2</v>
      </c>
      <c r="S351" s="150">
        <v>0</v>
      </c>
      <c r="T351" s="151">
        <f t="shared" si="23"/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52" t="s">
        <v>601</v>
      </c>
      <c r="AT351" s="152" t="s">
        <v>147</v>
      </c>
      <c r="AU351" s="152" t="s">
        <v>133</v>
      </c>
      <c r="AY351" s="16" t="s">
        <v>126</v>
      </c>
      <c r="BE351" s="153">
        <f t="shared" si="24"/>
        <v>0</v>
      </c>
      <c r="BF351" s="153">
        <f t="shared" si="25"/>
        <v>0</v>
      </c>
      <c r="BG351" s="153">
        <f t="shared" si="26"/>
        <v>0</v>
      </c>
      <c r="BH351" s="153">
        <f t="shared" si="27"/>
        <v>0</v>
      </c>
      <c r="BI351" s="153">
        <f t="shared" si="28"/>
        <v>0</v>
      </c>
      <c r="BJ351" s="16" t="s">
        <v>133</v>
      </c>
      <c r="BK351" s="153">
        <f t="shared" si="29"/>
        <v>0</v>
      </c>
      <c r="BL351" s="16" t="s">
        <v>601</v>
      </c>
      <c r="BM351" s="152" t="s">
        <v>722</v>
      </c>
    </row>
    <row r="352" spans="1:65" s="12" customFormat="1" ht="22.9" customHeight="1">
      <c r="B352" s="127"/>
      <c r="D352" s="128" t="s">
        <v>75</v>
      </c>
      <c r="E352" s="137" t="s">
        <v>723</v>
      </c>
      <c r="F352" s="137" t="s">
        <v>724</v>
      </c>
      <c r="I352" s="130"/>
      <c r="J352" s="138">
        <f>BK352</f>
        <v>0</v>
      </c>
      <c r="L352" s="127"/>
      <c r="M352" s="131"/>
      <c r="N352" s="132"/>
      <c r="O352" s="132"/>
      <c r="P352" s="133">
        <f>SUM(P353:P359)</f>
        <v>0</v>
      </c>
      <c r="Q352" s="132"/>
      <c r="R352" s="133">
        <f>SUM(R353:R359)</f>
        <v>1.61E-2</v>
      </c>
      <c r="S352" s="132"/>
      <c r="T352" s="134">
        <f>SUM(T353:T359)</f>
        <v>0</v>
      </c>
      <c r="AR352" s="128" t="s">
        <v>141</v>
      </c>
      <c r="AT352" s="135" t="s">
        <v>75</v>
      </c>
      <c r="AU352" s="135" t="s">
        <v>81</v>
      </c>
      <c r="AY352" s="128" t="s">
        <v>126</v>
      </c>
      <c r="BK352" s="136">
        <f>SUM(BK353:BK359)</f>
        <v>0</v>
      </c>
    </row>
    <row r="353" spans="1:65" s="2" customFormat="1" ht="24.2" customHeight="1">
      <c r="A353" s="31"/>
      <c r="B353" s="139"/>
      <c r="C353" s="140" t="s">
        <v>725</v>
      </c>
      <c r="D353" s="140" t="s">
        <v>128</v>
      </c>
      <c r="E353" s="141" t="s">
        <v>726</v>
      </c>
      <c r="F353" s="142" t="s">
        <v>727</v>
      </c>
      <c r="G353" s="143" t="s">
        <v>145</v>
      </c>
      <c r="H353" s="144">
        <v>15</v>
      </c>
      <c r="I353" s="145"/>
      <c r="J353" s="146">
        <f t="shared" ref="J353:J359" si="30">ROUND(I353*H353,2)</f>
        <v>0</v>
      </c>
      <c r="K353" s="147"/>
      <c r="L353" s="32"/>
      <c r="M353" s="148" t="s">
        <v>1</v>
      </c>
      <c r="N353" s="149" t="s">
        <v>42</v>
      </c>
      <c r="O353" s="57"/>
      <c r="P353" s="150">
        <f t="shared" ref="P353:P359" si="31">O353*H353</f>
        <v>0</v>
      </c>
      <c r="Q353" s="150">
        <v>0</v>
      </c>
      <c r="R353" s="150">
        <f t="shared" ref="R353:R359" si="32">Q353*H353</f>
        <v>0</v>
      </c>
      <c r="S353" s="150">
        <v>0</v>
      </c>
      <c r="T353" s="151">
        <f t="shared" ref="T353:T359" si="33"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52" t="s">
        <v>427</v>
      </c>
      <c r="AT353" s="152" t="s">
        <v>128</v>
      </c>
      <c r="AU353" s="152" t="s">
        <v>133</v>
      </c>
      <c r="AY353" s="16" t="s">
        <v>126</v>
      </c>
      <c r="BE353" s="153">
        <f t="shared" ref="BE353:BE359" si="34">IF(N353="základná",J353,0)</f>
        <v>0</v>
      </c>
      <c r="BF353" s="153">
        <f t="shared" ref="BF353:BF359" si="35">IF(N353="znížená",J353,0)</f>
        <v>0</v>
      </c>
      <c r="BG353" s="153">
        <f t="shared" ref="BG353:BG359" si="36">IF(N353="zákl. prenesená",J353,0)</f>
        <v>0</v>
      </c>
      <c r="BH353" s="153">
        <f t="shared" ref="BH353:BH359" si="37">IF(N353="zníž. prenesená",J353,0)</f>
        <v>0</v>
      </c>
      <c r="BI353" s="153">
        <f t="shared" ref="BI353:BI359" si="38">IF(N353="nulová",J353,0)</f>
        <v>0</v>
      </c>
      <c r="BJ353" s="16" t="s">
        <v>133</v>
      </c>
      <c r="BK353" s="153">
        <f t="shared" ref="BK353:BK359" si="39">ROUND(I353*H353,2)</f>
        <v>0</v>
      </c>
      <c r="BL353" s="16" t="s">
        <v>427</v>
      </c>
      <c r="BM353" s="152" t="s">
        <v>728</v>
      </c>
    </row>
    <row r="354" spans="1:65" s="2" customFormat="1" ht="24.2" customHeight="1">
      <c r="A354" s="31"/>
      <c r="B354" s="139"/>
      <c r="C354" s="163" t="s">
        <v>729</v>
      </c>
      <c r="D354" s="163" t="s">
        <v>147</v>
      </c>
      <c r="E354" s="164" t="s">
        <v>730</v>
      </c>
      <c r="F354" s="165" t="s">
        <v>731</v>
      </c>
      <c r="G354" s="166" t="s">
        <v>145</v>
      </c>
      <c r="H354" s="167">
        <v>15</v>
      </c>
      <c r="I354" s="168"/>
      <c r="J354" s="169">
        <f t="shared" si="30"/>
        <v>0</v>
      </c>
      <c r="K354" s="170"/>
      <c r="L354" s="171"/>
      <c r="M354" s="172" t="s">
        <v>1</v>
      </c>
      <c r="N354" s="173" t="s">
        <v>42</v>
      </c>
      <c r="O354" s="57"/>
      <c r="P354" s="150">
        <f t="shared" si="31"/>
        <v>0</v>
      </c>
      <c r="Q354" s="150">
        <v>1.3999999999999999E-4</v>
      </c>
      <c r="R354" s="150">
        <f t="shared" si="32"/>
        <v>2.0999999999999999E-3</v>
      </c>
      <c r="S354" s="150">
        <v>0</v>
      </c>
      <c r="T354" s="151">
        <f t="shared" si="33"/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52" t="s">
        <v>601</v>
      </c>
      <c r="AT354" s="152" t="s">
        <v>147</v>
      </c>
      <c r="AU354" s="152" t="s">
        <v>133</v>
      </c>
      <c r="AY354" s="16" t="s">
        <v>126</v>
      </c>
      <c r="BE354" s="153">
        <f t="shared" si="34"/>
        <v>0</v>
      </c>
      <c r="BF354" s="153">
        <f t="shared" si="35"/>
        <v>0</v>
      </c>
      <c r="BG354" s="153">
        <f t="shared" si="36"/>
        <v>0</v>
      </c>
      <c r="BH354" s="153">
        <f t="shared" si="37"/>
        <v>0</v>
      </c>
      <c r="BI354" s="153">
        <f t="shared" si="38"/>
        <v>0</v>
      </c>
      <c r="BJ354" s="16" t="s">
        <v>133</v>
      </c>
      <c r="BK354" s="153">
        <f t="shared" si="39"/>
        <v>0</v>
      </c>
      <c r="BL354" s="16" t="s">
        <v>601</v>
      </c>
      <c r="BM354" s="152" t="s">
        <v>732</v>
      </c>
    </row>
    <row r="355" spans="1:65" s="2" customFormat="1" ht="14.45" customHeight="1">
      <c r="A355" s="31"/>
      <c r="B355" s="139"/>
      <c r="C355" s="140" t="s">
        <v>733</v>
      </c>
      <c r="D355" s="140" t="s">
        <v>128</v>
      </c>
      <c r="E355" s="141" t="s">
        <v>734</v>
      </c>
      <c r="F355" s="142" t="s">
        <v>735</v>
      </c>
      <c r="G355" s="143" t="s">
        <v>208</v>
      </c>
      <c r="H355" s="144">
        <v>350</v>
      </c>
      <c r="I355" s="145"/>
      <c r="J355" s="146">
        <f t="shared" si="30"/>
        <v>0</v>
      </c>
      <c r="K355" s="147"/>
      <c r="L355" s="32"/>
      <c r="M355" s="148" t="s">
        <v>1</v>
      </c>
      <c r="N355" s="149" t="s">
        <v>42</v>
      </c>
      <c r="O355" s="57"/>
      <c r="P355" s="150">
        <f t="shared" si="31"/>
        <v>0</v>
      </c>
      <c r="Q355" s="150">
        <v>0</v>
      </c>
      <c r="R355" s="150">
        <f t="shared" si="32"/>
        <v>0</v>
      </c>
      <c r="S355" s="150">
        <v>0</v>
      </c>
      <c r="T355" s="151">
        <f t="shared" si="33"/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52" t="s">
        <v>427</v>
      </c>
      <c r="AT355" s="152" t="s">
        <v>128</v>
      </c>
      <c r="AU355" s="152" t="s">
        <v>133</v>
      </c>
      <c r="AY355" s="16" t="s">
        <v>126</v>
      </c>
      <c r="BE355" s="153">
        <f t="shared" si="34"/>
        <v>0</v>
      </c>
      <c r="BF355" s="153">
        <f t="shared" si="35"/>
        <v>0</v>
      </c>
      <c r="BG355" s="153">
        <f t="shared" si="36"/>
        <v>0</v>
      </c>
      <c r="BH355" s="153">
        <f t="shared" si="37"/>
        <v>0</v>
      </c>
      <c r="BI355" s="153">
        <f t="shared" si="38"/>
        <v>0</v>
      </c>
      <c r="BJ355" s="16" t="s">
        <v>133</v>
      </c>
      <c r="BK355" s="153">
        <f t="shared" si="39"/>
        <v>0</v>
      </c>
      <c r="BL355" s="16" t="s">
        <v>427</v>
      </c>
      <c r="BM355" s="152" t="s">
        <v>736</v>
      </c>
    </row>
    <row r="356" spans="1:65" s="2" customFormat="1" ht="14.45" customHeight="1">
      <c r="A356" s="31"/>
      <c r="B356" s="139"/>
      <c r="C356" s="163" t="s">
        <v>737</v>
      </c>
      <c r="D356" s="163" t="s">
        <v>147</v>
      </c>
      <c r="E356" s="164" t="s">
        <v>738</v>
      </c>
      <c r="F356" s="165" t="s">
        <v>739</v>
      </c>
      <c r="G356" s="166" t="s">
        <v>208</v>
      </c>
      <c r="H356" s="167">
        <v>350</v>
      </c>
      <c r="I356" s="168"/>
      <c r="J356" s="169">
        <f t="shared" si="30"/>
        <v>0</v>
      </c>
      <c r="K356" s="170"/>
      <c r="L356" s="171"/>
      <c r="M356" s="172" t="s">
        <v>1</v>
      </c>
      <c r="N356" s="173" t="s">
        <v>42</v>
      </c>
      <c r="O356" s="57"/>
      <c r="P356" s="150">
        <f t="shared" si="31"/>
        <v>0</v>
      </c>
      <c r="Q356" s="150">
        <v>4.0000000000000003E-5</v>
      </c>
      <c r="R356" s="150">
        <f t="shared" si="32"/>
        <v>1.4E-2</v>
      </c>
      <c r="S356" s="150">
        <v>0</v>
      </c>
      <c r="T356" s="151">
        <f t="shared" si="33"/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52" t="s">
        <v>601</v>
      </c>
      <c r="AT356" s="152" t="s">
        <v>147</v>
      </c>
      <c r="AU356" s="152" t="s">
        <v>133</v>
      </c>
      <c r="AY356" s="16" t="s">
        <v>126</v>
      </c>
      <c r="BE356" s="153">
        <f t="shared" si="34"/>
        <v>0</v>
      </c>
      <c r="BF356" s="153">
        <f t="shared" si="35"/>
        <v>0</v>
      </c>
      <c r="BG356" s="153">
        <f t="shared" si="36"/>
        <v>0</v>
      </c>
      <c r="BH356" s="153">
        <f t="shared" si="37"/>
        <v>0</v>
      </c>
      <c r="BI356" s="153">
        <f t="shared" si="38"/>
        <v>0</v>
      </c>
      <c r="BJ356" s="16" t="s">
        <v>133</v>
      </c>
      <c r="BK356" s="153">
        <f t="shared" si="39"/>
        <v>0</v>
      </c>
      <c r="BL356" s="16" t="s">
        <v>601</v>
      </c>
      <c r="BM356" s="152" t="s">
        <v>740</v>
      </c>
    </row>
    <row r="357" spans="1:65" s="2" customFormat="1" ht="14.45" customHeight="1">
      <c r="A357" s="31"/>
      <c r="B357" s="139"/>
      <c r="C357" s="140" t="s">
        <v>741</v>
      </c>
      <c r="D357" s="140" t="s">
        <v>128</v>
      </c>
      <c r="E357" s="141" t="s">
        <v>742</v>
      </c>
      <c r="F357" s="142" t="s">
        <v>743</v>
      </c>
      <c r="G357" s="143" t="s">
        <v>145</v>
      </c>
      <c r="H357" s="144">
        <v>15</v>
      </c>
      <c r="I357" s="145"/>
      <c r="J357" s="146">
        <f t="shared" si="30"/>
        <v>0</v>
      </c>
      <c r="K357" s="147"/>
      <c r="L357" s="32"/>
      <c r="M357" s="148" t="s">
        <v>1</v>
      </c>
      <c r="N357" s="149" t="s">
        <v>42</v>
      </c>
      <c r="O357" s="57"/>
      <c r="P357" s="150">
        <f t="shared" si="31"/>
        <v>0</v>
      </c>
      <c r="Q357" s="150">
        <v>0</v>
      </c>
      <c r="R357" s="150">
        <f t="shared" si="32"/>
        <v>0</v>
      </c>
      <c r="S357" s="150">
        <v>0</v>
      </c>
      <c r="T357" s="151">
        <f t="shared" si="33"/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52" t="s">
        <v>427</v>
      </c>
      <c r="AT357" s="152" t="s">
        <v>128</v>
      </c>
      <c r="AU357" s="152" t="s">
        <v>133</v>
      </c>
      <c r="AY357" s="16" t="s">
        <v>126</v>
      </c>
      <c r="BE357" s="153">
        <f t="shared" si="34"/>
        <v>0</v>
      </c>
      <c r="BF357" s="153">
        <f t="shared" si="35"/>
        <v>0</v>
      </c>
      <c r="BG357" s="153">
        <f t="shared" si="36"/>
        <v>0</v>
      </c>
      <c r="BH357" s="153">
        <f t="shared" si="37"/>
        <v>0</v>
      </c>
      <c r="BI357" s="153">
        <f t="shared" si="38"/>
        <v>0</v>
      </c>
      <c r="BJ357" s="16" t="s">
        <v>133</v>
      </c>
      <c r="BK357" s="153">
        <f t="shared" si="39"/>
        <v>0</v>
      </c>
      <c r="BL357" s="16" t="s">
        <v>427</v>
      </c>
      <c r="BM357" s="152" t="s">
        <v>744</v>
      </c>
    </row>
    <row r="358" spans="1:65" s="2" customFormat="1" ht="14.45" customHeight="1">
      <c r="A358" s="31"/>
      <c r="B358" s="139"/>
      <c r="C358" s="140" t="s">
        <v>745</v>
      </c>
      <c r="D358" s="140" t="s">
        <v>128</v>
      </c>
      <c r="E358" s="141" t="s">
        <v>746</v>
      </c>
      <c r="F358" s="142" t="s">
        <v>747</v>
      </c>
      <c r="G358" s="143" t="s">
        <v>145</v>
      </c>
      <c r="H358" s="144">
        <v>15</v>
      </c>
      <c r="I358" s="145"/>
      <c r="J358" s="146">
        <f t="shared" si="30"/>
        <v>0</v>
      </c>
      <c r="K358" s="147"/>
      <c r="L358" s="32"/>
      <c r="M358" s="148" t="s">
        <v>1</v>
      </c>
      <c r="N358" s="149" t="s">
        <v>42</v>
      </c>
      <c r="O358" s="57"/>
      <c r="P358" s="150">
        <f t="shared" si="31"/>
        <v>0</v>
      </c>
      <c r="Q358" s="150">
        <v>0</v>
      </c>
      <c r="R358" s="150">
        <f t="shared" si="32"/>
        <v>0</v>
      </c>
      <c r="S358" s="150">
        <v>0</v>
      </c>
      <c r="T358" s="151">
        <f t="shared" si="33"/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52" t="s">
        <v>427</v>
      </c>
      <c r="AT358" s="152" t="s">
        <v>128</v>
      </c>
      <c r="AU358" s="152" t="s">
        <v>133</v>
      </c>
      <c r="AY358" s="16" t="s">
        <v>126</v>
      </c>
      <c r="BE358" s="153">
        <f t="shared" si="34"/>
        <v>0</v>
      </c>
      <c r="BF358" s="153">
        <f t="shared" si="35"/>
        <v>0</v>
      </c>
      <c r="BG358" s="153">
        <f t="shared" si="36"/>
        <v>0</v>
      </c>
      <c r="BH358" s="153">
        <f t="shared" si="37"/>
        <v>0</v>
      </c>
      <c r="BI358" s="153">
        <f t="shared" si="38"/>
        <v>0</v>
      </c>
      <c r="BJ358" s="16" t="s">
        <v>133</v>
      </c>
      <c r="BK358" s="153">
        <f t="shared" si="39"/>
        <v>0</v>
      </c>
      <c r="BL358" s="16" t="s">
        <v>427</v>
      </c>
      <c r="BM358" s="152" t="s">
        <v>748</v>
      </c>
    </row>
    <row r="359" spans="1:65" s="2" customFormat="1" ht="14.45" customHeight="1">
      <c r="A359" s="31"/>
      <c r="B359" s="139"/>
      <c r="C359" s="140" t="s">
        <v>749</v>
      </c>
      <c r="D359" s="140" t="s">
        <v>128</v>
      </c>
      <c r="E359" s="141" t="s">
        <v>750</v>
      </c>
      <c r="F359" s="142" t="s">
        <v>751</v>
      </c>
      <c r="G359" s="143" t="s">
        <v>752</v>
      </c>
      <c r="H359" s="144">
        <v>1</v>
      </c>
      <c r="I359" s="145"/>
      <c r="J359" s="146">
        <f t="shared" si="30"/>
        <v>0</v>
      </c>
      <c r="K359" s="147"/>
      <c r="L359" s="32"/>
      <c r="M359" s="148" t="s">
        <v>1</v>
      </c>
      <c r="N359" s="149" t="s">
        <v>42</v>
      </c>
      <c r="O359" s="57"/>
      <c r="P359" s="150">
        <f t="shared" si="31"/>
        <v>0</v>
      </c>
      <c r="Q359" s="150">
        <v>0</v>
      </c>
      <c r="R359" s="150">
        <f t="shared" si="32"/>
        <v>0</v>
      </c>
      <c r="S359" s="150">
        <v>0</v>
      </c>
      <c r="T359" s="151">
        <f t="shared" si="33"/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52" t="s">
        <v>427</v>
      </c>
      <c r="AT359" s="152" t="s">
        <v>128</v>
      </c>
      <c r="AU359" s="152" t="s">
        <v>133</v>
      </c>
      <c r="AY359" s="16" t="s">
        <v>126</v>
      </c>
      <c r="BE359" s="153">
        <f t="shared" si="34"/>
        <v>0</v>
      </c>
      <c r="BF359" s="153">
        <f t="shared" si="35"/>
        <v>0</v>
      </c>
      <c r="BG359" s="153">
        <f t="shared" si="36"/>
        <v>0</v>
      </c>
      <c r="BH359" s="153">
        <f t="shared" si="37"/>
        <v>0</v>
      </c>
      <c r="BI359" s="153">
        <f t="shared" si="38"/>
        <v>0</v>
      </c>
      <c r="BJ359" s="16" t="s">
        <v>133</v>
      </c>
      <c r="BK359" s="153">
        <f t="shared" si="39"/>
        <v>0</v>
      </c>
      <c r="BL359" s="16" t="s">
        <v>427</v>
      </c>
      <c r="BM359" s="152" t="s">
        <v>753</v>
      </c>
    </row>
    <row r="360" spans="1:65" s="12" customFormat="1" ht="22.9" customHeight="1">
      <c r="B360" s="127"/>
      <c r="D360" s="128" t="s">
        <v>75</v>
      </c>
      <c r="E360" s="137" t="s">
        <v>754</v>
      </c>
      <c r="F360" s="137" t="s">
        <v>755</v>
      </c>
      <c r="I360" s="130"/>
      <c r="J360" s="138">
        <f>BK360</f>
        <v>0</v>
      </c>
      <c r="L360" s="127"/>
      <c r="M360" s="131"/>
      <c r="N360" s="132"/>
      <c r="O360" s="132"/>
      <c r="P360" s="133">
        <f>SUM(P361:P364)</f>
        <v>0</v>
      </c>
      <c r="Q360" s="132"/>
      <c r="R360" s="133">
        <f>SUM(R361:R364)</f>
        <v>0</v>
      </c>
      <c r="S360" s="132"/>
      <c r="T360" s="134">
        <f>SUM(T361:T364)</f>
        <v>0</v>
      </c>
      <c r="AR360" s="128" t="s">
        <v>141</v>
      </c>
      <c r="AT360" s="135" t="s">
        <v>75</v>
      </c>
      <c r="AU360" s="135" t="s">
        <v>81</v>
      </c>
      <c r="AY360" s="128" t="s">
        <v>126</v>
      </c>
      <c r="BK360" s="136">
        <f>SUM(BK361:BK364)</f>
        <v>0</v>
      </c>
    </row>
    <row r="361" spans="1:65" s="2" customFormat="1" ht="24.2" customHeight="1">
      <c r="A361" s="31"/>
      <c r="B361" s="139"/>
      <c r="C361" s="140" t="s">
        <v>756</v>
      </c>
      <c r="D361" s="140" t="s">
        <v>128</v>
      </c>
      <c r="E361" s="141" t="s">
        <v>757</v>
      </c>
      <c r="F361" s="142" t="s">
        <v>758</v>
      </c>
      <c r="G361" s="143" t="s">
        <v>759</v>
      </c>
      <c r="H361" s="144">
        <v>18</v>
      </c>
      <c r="I361" s="145"/>
      <c r="J361" s="146">
        <f>ROUND(I361*H361,2)</f>
        <v>0</v>
      </c>
      <c r="K361" s="147"/>
      <c r="L361" s="32"/>
      <c r="M361" s="148" t="s">
        <v>1</v>
      </c>
      <c r="N361" s="149" t="s">
        <v>42</v>
      </c>
      <c r="O361" s="57"/>
      <c r="P361" s="150">
        <f>O361*H361</f>
        <v>0</v>
      </c>
      <c r="Q361" s="150">
        <v>0</v>
      </c>
      <c r="R361" s="150">
        <f>Q361*H361</f>
        <v>0</v>
      </c>
      <c r="S361" s="150">
        <v>0</v>
      </c>
      <c r="T361" s="151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52" t="s">
        <v>427</v>
      </c>
      <c r="AT361" s="152" t="s">
        <v>128</v>
      </c>
      <c r="AU361" s="152" t="s">
        <v>133</v>
      </c>
      <c r="AY361" s="16" t="s">
        <v>126</v>
      </c>
      <c r="BE361" s="153">
        <f>IF(N361="základná",J361,0)</f>
        <v>0</v>
      </c>
      <c r="BF361" s="153">
        <f>IF(N361="znížená",J361,0)</f>
        <v>0</v>
      </c>
      <c r="BG361" s="153">
        <f>IF(N361="zákl. prenesená",J361,0)</f>
        <v>0</v>
      </c>
      <c r="BH361" s="153">
        <f>IF(N361="zníž. prenesená",J361,0)</f>
        <v>0</v>
      </c>
      <c r="BI361" s="153">
        <f>IF(N361="nulová",J361,0)</f>
        <v>0</v>
      </c>
      <c r="BJ361" s="16" t="s">
        <v>133</v>
      </c>
      <c r="BK361" s="153">
        <f>ROUND(I361*H361,2)</f>
        <v>0</v>
      </c>
      <c r="BL361" s="16" t="s">
        <v>427</v>
      </c>
      <c r="BM361" s="152" t="s">
        <v>760</v>
      </c>
    </row>
    <row r="362" spans="1:65" s="2" customFormat="1" ht="24.2" customHeight="1">
      <c r="A362" s="31"/>
      <c r="B362" s="139"/>
      <c r="C362" s="140" t="s">
        <v>761</v>
      </c>
      <c r="D362" s="140" t="s">
        <v>128</v>
      </c>
      <c r="E362" s="141" t="s">
        <v>762</v>
      </c>
      <c r="F362" s="142" t="s">
        <v>763</v>
      </c>
      <c r="G362" s="143" t="s">
        <v>764</v>
      </c>
      <c r="H362" s="144">
        <v>4</v>
      </c>
      <c r="I362" s="145"/>
      <c r="J362" s="146">
        <f>ROUND(I362*H362,2)</f>
        <v>0</v>
      </c>
      <c r="K362" s="147"/>
      <c r="L362" s="32"/>
      <c r="M362" s="148" t="s">
        <v>1</v>
      </c>
      <c r="N362" s="149" t="s">
        <v>42</v>
      </c>
      <c r="O362" s="57"/>
      <c r="P362" s="150">
        <f>O362*H362</f>
        <v>0</v>
      </c>
      <c r="Q362" s="150">
        <v>0</v>
      </c>
      <c r="R362" s="150">
        <f>Q362*H362</f>
        <v>0</v>
      </c>
      <c r="S362" s="150">
        <v>0</v>
      </c>
      <c r="T362" s="151">
        <f>S362*H362</f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152" t="s">
        <v>427</v>
      </c>
      <c r="AT362" s="152" t="s">
        <v>128</v>
      </c>
      <c r="AU362" s="152" t="s">
        <v>133</v>
      </c>
      <c r="AY362" s="16" t="s">
        <v>126</v>
      </c>
      <c r="BE362" s="153">
        <f>IF(N362="základná",J362,0)</f>
        <v>0</v>
      </c>
      <c r="BF362" s="153">
        <f>IF(N362="znížená",J362,0)</f>
        <v>0</v>
      </c>
      <c r="BG362" s="153">
        <f>IF(N362="zákl. prenesená",J362,0)</f>
        <v>0</v>
      </c>
      <c r="BH362" s="153">
        <f>IF(N362="zníž. prenesená",J362,0)</f>
        <v>0</v>
      </c>
      <c r="BI362" s="153">
        <f>IF(N362="nulová",J362,0)</f>
        <v>0</v>
      </c>
      <c r="BJ362" s="16" t="s">
        <v>133</v>
      </c>
      <c r="BK362" s="153">
        <f>ROUND(I362*H362,2)</f>
        <v>0</v>
      </c>
      <c r="BL362" s="16" t="s">
        <v>427</v>
      </c>
      <c r="BM362" s="152" t="s">
        <v>765</v>
      </c>
    </row>
    <row r="363" spans="1:65" s="2" customFormat="1" ht="24.2" customHeight="1">
      <c r="A363" s="31"/>
      <c r="B363" s="139"/>
      <c r="C363" s="140" t="s">
        <v>766</v>
      </c>
      <c r="D363" s="140" t="s">
        <v>128</v>
      </c>
      <c r="E363" s="141" t="s">
        <v>767</v>
      </c>
      <c r="F363" s="142" t="s">
        <v>768</v>
      </c>
      <c r="G363" s="143" t="s">
        <v>764</v>
      </c>
      <c r="H363" s="144">
        <v>18</v>
      </c>
      <c r="I363" s="145"/>
      <c r="J363" s="146">
        <f>ROUND(I363*H363,2)</f>
        <v>0</v>
      </c>
      <c r="K363" s="147"/>
      <c r="L363" s="32"/>
      <c r="M363" s="148" t="s">
        <v>1</v>
      </c>
      <c r="N363" s="149" t="s">
        <v>42</v>
      </c>
      <c r="O363" s="57"/>
      <c r="P363" s="150">
        <f>O363*H363</f>
        <v>0</v>
      </c>
      <c r="Q363" s="150">
        <v>0</v>
      </c>
      <c r="R363" s="150">
        <f>Q363*H363</f>
        <v>0</v>
      </c>
      <c r="S363" s="150">
        <v>0</v>
      </c>
      <c r="T363" s="151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52" t="s">
        <v>427</v>
      </c>
      <c r="AT363" s="152" t="s">
        <v>128</v>
      </c>
      <c r="AU363" s="152" t="s">
        <v>133</v>
      </c>
      <c r="AY363" s="16" t="s">
        <v>126</v>
      </c>
      <c r="BE363" s="153">
        <f>IF(N363="základná",J363,0)</f>
        <v>0</v>
      </c>
      <c r="BF363" s="153">
        <f>IF(N363="znížená",J363,0)</f>
        <v>0</v>
      </c>
      <c r="BG363" s="153">
        <f>IF(N363="zákl. prenesená",J363,0)</f>
        <v>0</v>
      </c>
      <c r="BH363" s="153">
        <f>IF(N363="zníž. prenesená",J363,0)</f>
        <v>0</v>
      </c>
      <c r="BI363" s="153">
        <f>IF(N363="nulová",J363,0)</f>
        <v>0</v>
      </c>
      <c r="BJ363" s="16" t="s">
        <v>133</v>
      </c>
      <c r="BK363" s="153">
        <f>ROUND(I363*H363,2)</f>
        <v>0</v>
      </c>
      <c r="BL363" s="16" t="s">
        <v>427</v>
      </c>
      <c r="BM363" s="152" t="s">
        <v>769</v>
      </c>
    </row>
    <row r="364" spans="1:65" s="2" customFormat="1" ht="24.2" customHeight="1">
      <c r="A364" s="31"/>
      <c r="B364" s="139"/>
      <c r="C364" s="140" t="s">
        <v>770</v>
      </c>
      <c r="D364" s="140" t="s">
        <v>128</v>
      </c>
      <c r="E364" s="141" t="s">
        <v>771</v>
      </c>
      <c r="F364" s="142" t="s">
        <v>772</v>
      </c>
      <c r="G364" s="143" t="s">
        <v>764</v>
      </c>
      <c r="H364" s="144">
        <v>18</v>
      </c>
      <c r="I364" s="145"/>
      <c r="J364" s="146">
        <f>ROUND(I364*H364,2)</f>
        <v>0</v>
      </c>
      <c r="K364" s="147"/>
      <c r="L364" s="32"/>
      <c r="M364" s="148" t="s">
        <v>1</v>
      </c>
      <c r="N364" s="149" t="s">
        <v>42</v>
      </c>
      <c r="O364" s="57"/>
      <c r="P364" s="150">
        <f>O364*H364</f>
        <v>0</v>
      </c>
      <c r="Q364" s="150">
        <v>0</v>
      </c>
      <c r="R364" s="150">
        <f>Q364*H364</f>
        <v>0</v>
      </c>
      <c r="S364" s="150">
        <v>0</v>
      </c>
      <c r="T364" s="151">
        <f>S364*H364</f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52" t="s">
        <v>427</v>
      </c>
      <c r="AT364" s="152" t="s">
        <v>128</v>
      </c>
      <c r="AU364" s="152" t="s">
        <v>133</v>
      </c>
      <c r="AY364" s="16" t="s">
        <v>126</v>
      </c>
      <c r="BE364" s="153">
        <f>IF(N364="základná",J364,0)</f>
        <v>0</v>
      </c>
      <c r="BF364" s="153">
        <f>IF(N364="znížená",J364,0)</f>
        <v>0</v>
      </c>
      <c r="BG364" s="153">
        <f>IF(N364="zákl. prenesená",J364,0)</f>
        <v>0</v>
      </c>
      <c r="BH364" s="153">
        <f>IF(N364="zníž. prenesená",J364,0)</f>
        <v>0</v>
      </c>
      <c r="BI364" s="153">
        <f>IF(N364="nulová",J364,0)</f>
        <v>0</v>
      </c>
      <c r="BJ364" s="16" t="s">
        <v>133</v>
      </c>
      <c r="BK364" s="153">
        <f>ROUND(I364*H364,2)</f>
        <v>0</v>
      </c>
      <c r="BL364" s="16" t="s">
        <v>427</v>
      </c>
      <c r="BM364" s="152" t="s">
        <v>773</v>
      </c>
    </row>
    <row r="365" spans="1:65" s="2" customFormat="1" ht="49.9" customHeight="1">
      <c r="A365" s="31"/>
      <c r="B365" s="32"/>
      <c r="C365" s="31"/>
      <c r="D365" s="31"/>
      <c r="E365" s="129" t="s">
        <v>774</v>
      </c>
      <c r="F365" s="129" t="s">
        <v>775</v>
      </c>
      <c r="G365" s="31"/>
      <c r="H365" s="31"/>
      <c r="I365" s="31"/>
      <c r="J365" s="115">
        <f t="shared" ref="J365:J375" si="40">BK365</f>
        <v>0</v>
      </c>
      <c r="K365" s="31"/>
      <c r="L365" s="32"/>
      <c r="M365" s="182"/>
      <c r="N365" s="183"/>
      <c r="O365" s="57"/>
      <c r="P365" s="57"/>
      <c r="Q365" s="57"/>
      <c r="R365" s="57"/>
      <c r="S365" s="57"/>
      <c r="T365" s="58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T365" s="16" t="s">
        <v>75</v>
      </c>
      <c r="AU365" s="16" t="s">
        <v>76</v>
      </c>
      <c r="AY365" s="16" t="s">
        <v>776</v>
      </c>
      <c r="BK365" s="153">
        <f>SUM(BK366:BK375)</f>
        <v>0</v>
      </c>
    </row>
    <row r="366" spans="1:65" s="2" customFormat="1" ht="16.350000000000001" customHeight="1">
      <c r="A366" s="31"/>
      <c r="B366" s="32"/>
      <c r="C366" s="184" t="s">
        <v>1</v>
      </c>
      <c r="D366" s="184" t="s">
        <v>128</v>
      </c>
      <c r="E366" s="185" t="s">
        <v>1</v>
      </c>
      <c r="F366" s="186" t="s">
        <v>1</v>
      </c>
      <c r="G366" s="187" t="s">
        <v>1</v>
      </c>
      <c r="H366" s="188"/>
      <c r="I366" s="189"/>
      <c r="J366" s="190">
        <f t="shared" si="40"/>
        <v>0</v>
      </c>
      <c r="K366" s="191"/>
      <c r="L366" s="32"/>
      <c r="M366" s="192" t="s">
        <v>1</v>
      </c>
      <c r="N366" s="193" t="s">
        <v>42</v>
      </c>
      <c r="O366" s="57"/>
      <c r="P366" s="57"/>
      <c r="Q366" s="57"/>
      <c r="R366" s="57"/>
      <c r="S366" s="57"/>
      <c r="T366" s="58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T366" s="16" t="s">
        <v>776</v>
      </c>
      <c r="AU366" s="16" t="s">
        <v>81</v>
      </c>
      <c r="AY366" s="16" t="s">
        <v>776</v>
      </c>
      <c r="BE366" s="153">
        <f t="shared" ref="BE366:BE375" si="41">IF(N366="základná",J366,0)</f>
        <v>0</v>
      </c>
      <c r="BF366" s="153">
        <f t="shared" ref="BF366:BF375" si="42">IF(N366="znížená",J366,0)</f>
        <v>0</v>
      </c>
      <c r="BG366" s="153">
        <f t="shared" ref="BG366:BG375" si="43">IF(N366="zákl. prenesená",J366,0)</f>
        <v>0</v>
      </c>
      <c r="BH366" s="153">
        <f t="shared" ref="BH366:BH375" si="44">IF(N366="zníž. prenesená",J366,0)</f>
        <v>0</v>
      </c>
      <c r="BI366" s="153">
        <f t="shared" ref="BI366:BI375" si="45">IF(N366="nulová",J366,0)</f>
        <v>0</v>
      </c>
      <c r="BJ366" s="16" t="s">
        <v>133</v>
      </c>
      <c r="BK366" s="153">
        <f t="shared" ref="BK366:BK375" si="46">I366*H366</f>
        <v>0</v>
      </c>
    </row>
    <row r="367" spans="1:65" s="2" customFormat="1" ht="16.350000000000001" customHeight="1">
      <c r="A367" s="31"/>
      <c r="B367" s="32"/>
      <c r="C367" s="184" t="s">
        <v>1</v>
      </c>
      <c r="D367" s="184" t="s">
        <v>128</v>
      </c>
      <c r="E367" s="185" t="s">
        <v>1</v>
      </c>
      <c r="F367" s="186" t="s">
        <v>1</v>
      </c>
      <c r="G367" s="187" t="s">
        <v>1</v>
      </c>
      <c r="H367" s="188"/>
      <c r="I367" s="189"/>
      <c r="J367" s="190">
        <f t="shared" si="40"/>
        <v>0</v>
      </c>
      <c r="K367" s="191"/>
      <c r="L367" s="32"/>
      <c r="M367" s="192" t="s">
        <v>1</v>
      </c>
      <c r="N367" s="193" t="s">
        <v>42</v>
      </c>
      <c r="O367" s="57"/>
      <c r="P367" s="57"/>
      <c r="Q367" s="57"/>
      <c r="R367" s="57"/>
      <c r="S367" s="57"/>
      <c r="T367" s="58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T367" s="16" t="s">
        <v>776</v>
      </c>
      <c r="AU367" s="16" t="s">
        <v>81</v>
      </c>
      <c r="AY367" s="16" t="s">
        <v>776</v>
      </c>
      <c r="BE367" s="153">
        <f t="shared" si="41"/>
        <v>0</v>
      </c>
      <c r="BF367" s="153">
        <f t="shared" si="42"/>
        <v>0</v>
      </c>
      <c r="BG367" s="153">
        <f t="shared" si="43"/>
        <v>0</v>
      </c>
      <c r="BH367" s="153">
        <f t="shared" si="44"/>
        <v>0</v>
      </c>
      <c r="BI367" s="153">
        <f t="shared" si="45"/>
        <v>0</v>
      </c>
      <c r="BJ367" s="16" t="s">
        <v>133</v>
      </c>
      <c r="BK367" s="153">
        <f t="shared" si="46"/>
        <v>0</v>
      </c>
    </row>
    <row r="368" spans="1:65" s="2" customFormat="1" ht="16.350000000000001" customHeight="1">
      <c r="A368" s="31"/>
      <c r="B368" s="32"/>
      <c r="C368" s="184" t="s">
        <v>1</v>
      </c>
      <c r="D368" s="184" t="s">
        <v>128</v>
      </c>
      <c r="E368" s="185" t="s">
        <v>1</v>
      </c>
      <c r="F368" s="186" t="s">
        <v>1</v>
      </c>
      <c r="G368" s="187" t="s">
        <v>1</v>
      </c>
      <c r="H368" s="188"/>
      <c r="I368" s="189"/>
      <c r="J368" s="190">
        <f t="shared" si="40"/>
        <v>0</v>
      </c>
      <c r="K368" s="191"/>
      <c r="L368" s="32"/>
      <c r="M368" s="192" t="s">
        <v>1</v>
      </c>
      <c r="N368" s="193" t="s">
        <v>42</v>
      </c>
      <c r="O368" s="57"/>
      <c r="P368" s="57"/>
      <c r="Q368" s="57"/>
      <c r="R368" s="57"/>
      <c r="S368" s="57"/>
      <c r="T368" s="58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6" t="s">
        <v>776</v>
      </c>
      <c r="AU368" s="16" t="s">
        <v>81</v>
      </c>
      <c r="AY368" s="16" t="s">
        <v>776</v>
      </c>
      <c r="BE368" s="153">
        <f t="shared" si="41"/>
        <v>0</v>
      </c>
      <c r="BF368" s="153">
        <f t="shared" si="42"/>
        <v>0</v>
      </c>
      <c r="BG368" s="153">
        <f t="shared" si="43"/>
        <v>0</v>
      </c>
      <c r="BH368" s="153">
        <f t="shared" si="44"/>
        <v>0</v>
      </c>
      <c r="BI368" s="153">
        <f t="shared" si="45"/>
        <v>0</v>
      </c>
      <c r="BJ368" s="16" t="s">
        <v>133</v>
      </c>
      <c r="BK368" s="153">
        <f t="shared" si="46"/>
        <v>0</v>
      </c>
    </row>
    <row r="369" spans="1:63" s="2" customFormat="1" ht="16.350000000000001" customHeight="1">
      <c r="A369" s="31"/>
      <c r="B369" s="32"/>
      <c r="C369" s="184" t="s">
        <v>1</v>
      </c>
      <c r="D369" s="184" t="s">
        <v>128</v>
      </c>
      <c r="E369" s="185" t="s">
        <v>1</v>
      </c>
      <c r="F369" s="186" t="s">
        <v>1</v>
      </c>
      <c r="G369" s="187" t="s">
        <v>1</v>
      </c>
      <c r="H369" s="188"/>
      <c r="I369" s="189"/>
      <c r="J369" s="190">
        <f t="shared" si="40"/>
        <v>0</v>
      </c>
      <c r="K369" s="191"/>
      <c r="L369" s="32"/>
      <c r="M369" s="192" t="s">
        <v>1</v>
      </c>
      <c r="N369" s="193" t="s">
        <v>42</v>
      </c>
      <c r="O369" s="57"/>
      <c r="P369" s="57"/>
      <c r="Q369" s="57"/>
      <c r="R369" s="57"/>
      <c r="S369" s="57"/>
      <c r="T369" s="58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T369" s="16" t="s">
        <v>776</v>
      </c>
      <c r="AU369" s="16" t="s">
        <v>81</v>
      </c>
      <c r="AY369" s="16" t="s">
        <v>776</v>
      </c>
      <c r="BE369" s="153">
        <f t="shared" si="41"/>
        <v>0</v>
      </c>
      <c r="BF369" s="153">
        <f t="shared" si="42"/>
        <v>0</v>
      </c>
      <c r="BG369" s="153">
        <f t="shared" si="43"/>
        <v>0</v>
      </c>
      <c r="BH369" s="153">
        <f t="shared" si="44"/>
        <v>0</v>
      </c>
      <c r="BI369" s="153">
        <f t="shared" si="45"/>
        <v>0</v>
      </c>
      <c r="BJ369" s="16" t="s">
        <v>133</v>
      </c>
      <c r="BK369" s="153">
        <f t="shared" si="46"/>
        <v>0</v>
      </c>
    </row>
    <row r="370" spans="1:63" s="2" customFormat="1" ht="16.350000000000001" customHeight="1">
      <c r="A370" s="31"/>
      <c r="B370" s="32"/>
      <c r="C370" s="184" t="s">
        <v>1</v>
      </c>
      <c r="D370" s="184" t="s">
        <v>128</v>
      </c>
      <c r="E370" s="185" t="s">
        <v>1</v>
      </c>
      <c r="F370" s="186" t="s">
        <v>1</v>
      </c>
      <c r="G370" s="187" t="s">
        <v>1</v>
      </c>
      <c r="H370" s="188"/>
      <c r="I370" s="189"/>
      <c r="J370" s="190">
        <f t="shared" si="40"/>
        <v>0</v>
      </c>
      <c r="K370" s="191"/>
      <c r="L370" s="32"/>
      <c r="M370" s="192" t="s">
        <v>1</v>
      </c>
      <c r="N370" s="193" t="s">
        <v>42</v>
      </c>
      <c r="O370" s="57"/>
      <c r="P370" s="57"/>
      <c r="Q370" s="57"/>
      <c r="R370" s="57"/>
      <c r="S370" s="57"/>
      <c r="T370" s="58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T370" s="16" t="s">
        <v>776</v>
      </c>
      <c r="AU370" s="16" t="s">
        <v>81</v>
      </c>
      <c r="AY370" s="16" t="s">
        <v>776</v>
      </c>
      <c r="BE370" s="153">
        <f t="shared" si="41"/>
        <v>0</v>
      </c>
      <c r="BF370" s="153">
        <f t="shared" si="42"/>
        <v>0</v>
      </c>
      <c r="BG370" s="153">
        <f t="shared" si="43"/>
        <v>0</v>
      </c>
      <c r="BH370" s="153">
        <f t="shared" si="44"/>
        <v>0</v>
      </c>
      <c r="BI370" s="153">
        <f t="shared" si="45"/>
        <v>0</v>
      </c>
      <c r="BJ370" s="16" t="s">
        <v>133</v>
      </c>
      <c r="BK370" s="153">
        <f t="shared" si="46"/>
        <v>0</v>
      </c>
    </row>
    <row r="371" spans="1:63" s="2" customFormat="1" ht="16.350000000000001" customHeight="1">
      <c r="A371" s="31"/>
      <c r="B371" s="32"/>
      <c r="C371" s="184" t="s">
        <v>1</v>
      </c>
      <c r="D371" s="184" t="s">
        <v>128</v>
      </c>
      <c r="E371" s="185" t="s">
        <v>1</v>
      </c>
      <c r="F371" s="186" t="s">
        <v>1</v>
      </c>
      <c r="G371" s="187" t="s">
        <v>1</v>
      </c>
      <c r="H371" s="188"/>
      <c r="I371" s="189"/>
      <c r="J371" s="190">
        <f t="shared" si="40"/>
        <v>0</v>
      </c>
      <c r="K371" s="191"/>
      <c r="L371" s="32"/>
      <c r="M371" s="192" t="s">
        <v>1</v>
      </c>
      <c r="N371" s="193" t="s">
        <v>42</v>
      </c>
      <c r="O371" s="57"/>
      <c r="P371" s="57"/>
      <c r="Q371" s="57"/>
      <c r="R371" s="57"/>
      <c r="S371" s="57"/>
      <c r="T371" s="58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T371" s="16" t="s">
        <v>776</v>
      </c>
      <c r="AU371" s="16" t="s">
        <v>81</v>
      </c>
      <c r="AY371" s="16" t="s">
        <v>776</v>
      </c>
      <c r="BE371" s="153">
        <f t="shared" si="41"/>
        <v>0</v>
      </c>
      <c r="BF371" s="153">
        <f t="shared" si="42"/>
        <v>0</v>
      </c>
      <c r="BG371" s="153">
        <f t="shared" si="43"/>
        <v>0</v>
      </c>
      <c r="BH371" s="153">
        <f t="shared" si="44"/>
        <v>0</v>
      </c>
      <c r="BI371" s="153">
        <f t="shared" si="45"/>
        <v>0</v>
      </c>
      <c r="BJ371" s="16" t="s">
        <v>133</v>
      </c>
      <c r="BK371" s="153">
        <f t="shared" si="46"/>
        <v>0</v>
      </c>
    </row>
    <row r="372" spans="1:63" s="2" customFormat="1" ht="16.350000000000001" customHeight="1">
      <c r="A372" s="31"/>
      <c r="B372" s="32"/>
      <c r="C372" s="184" t="s">
        <v>1</v>
      </c>
      <c r="D372" s="184" t="s">
        <v>128</v>
      </c>
      <c r="E372" s="185" t="s">
        <v>1</v>
      </c>
      <c r="F372" s="186" t="s">
        <v>1</v>
      </c>
      <c r="G372" s="187" t="s">
        <v>1</v>
      </c>
      <c r="H372" s="188"/>
      <c r="I372" s="189"/>
      <c r="J372" s="190">
        <f t="shared" si="40"/>
        <v>0</v>
      </c>
      <c r="K372" s="191"/>
      <c r="L372" s="32"/>
      <c r="M372" s="192" t="s">
        <v>1</v>
      </c>
      <c r="N372" s="193" t="s">
        <v>42</v>
      </c>
      <c r="O372" s="57"/>
      <c r="P372" s="57"/>
      <c r="Q372" s="57"/>
      <c r="R372" s="57"/>
      <c r="S372" s="57"/>
      <c r="T372" s="58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6" t="s">
        <v>776</v>
      </c>
      <c r="AU372" s="16" t="s">
        <v>81</v>
      </c>
      <c r="AY372" s="16" t="s">
        <v>776</v>
      </c>
      <c r="BE372" s="153">
        <f t="shared" si="41"/>
        <v>0</v>
      </c>
      <c r="BF372" s="153">
        <f t="shared" si="42"/>
        <v>0</v>
      </c>
      <c r="BG372" s="153">
        <f t="shared" si="43"/>
        <v>0</v>
      </c>
      <c r="BH372" s="153">
        <f t="shared" si="44"/>
        <v>0</v>
      </c>
      <c r="BI372" s="153">
        <f t="shared" si="45"/>
        <v>0</v>
      </c>
      <c r="BJ372" s="16" t="s">
        <v>133</v>
      </c>
      <c r="BK372" s="153">
        <f t="shared" si="46"/>
        <v>0</v>
      </c>
    </row>
    <row r="373" spans="1:63" s="2" customFormat="1" ht="16.350000000000001" customHeight="1">
      <c r="A373" s="31"/>
      <c r="B373" s="32"/>
      <c r="C373" s="184" t="s">
        <v>1</v>
      </c>
      <c r="D373" s="184" t="s">
        <v>128</v>
      </c>
      <c r="E373" s="185" t="s">
        <v>1</v>
      </c>
      <c r="F373" s="186" t="s">
        <v>1</v>
      </c>
      <c r="G373" s="187" t="s">
        <v>1</v>
      </c>
      <c r="H373" s="188"/>
      <c r="I373" s="189"/>
      <c r="J373" s="190">
        <f t="shared" si="40"/>
        <v>0</v>
      </c>
      <c r="K373" s="191"/>
      <c r="L373" s="32"/>
      <c r="M373" s="192" t="s">
        <v>1</v>
      </c>
      <c r="N373" s="193" t="s">
        <v>42</v>
      </c>
      <c r="O373" s="57"/>
      <c r="P373" s="57"/>
      <c r="Q373" s="57"/>
      <c r="R373" s="57"/>
      <c r="S373" s="57"/>
      <c r="T373" s="58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T373" s="16" t="s">
        <v>776</v>
      </c>
      <c r="AU373" s="16" t="s">
        <v>81</v>
      </c>
      <c r="AY373" s="16" t="s">
        <v>776</v>
      </c>
      <c r="BE373" s="153">
        <f t="shared" si="41"/>
        <v>0</v>
      </c>
      <c r="BF373" s="153">
        <f t="shared" si="42"/>
        <v>0</v>
      </c>
      <c r="BG373" s="153">
        <f t="shared" si="43"/>
        <v>0</v>
      </c>
      <c r="BH373" s="153">
        <f t="shared" si="44"/>
        <v>0</v>
      </c>
      <c r="BI373" s="153">
        <f t="shared" si="45"/>
        <v>0</v>
      </c>
      <c r="BJ373" s="16" t="s">
        <v>133</v>
      </c>
      <c r="BK373" s="153">
        <f t="shared" si="46"/>
        <v>0</v>
      </c>
    </row>
    <row r="374" spans="1:63" s="2" customFormat="1" ht="16.350000000000001" customHeight="1">
      <c r="A374" s="31"/>
      <c r="B374" s="32"/>
      <c r="C374" s="184" t="s">
        <v>1</v>
      </c>
      <c r="D374" s="184" t="s">
        <v>128</v>
      </c>
      <c r="E374" s="185" t="s">
        <v>1</v>
      </c>
      <c r="F374" s="186" t="s">
        <v>1</v>
      </c>
      <c r="G374" s="187" t="s">
        <v>1</v>
      </c>
      <c r="H374" s="188"/>
      <c r="I374" s="189"/>
      <c r="J374" s="190">
        <f t="shared" si="40"/>
        <v>0</v>
      </c>
      <c r="K374" s="191"/>
      <c r="L374" s="32"/>
      <c r="M374" s="192" t="s">
        <v>1</v>
      </c>
      <c r="N374" s="193" t="s">
        <v>42</v>
      </c>
      <c r="O374" s="57"/>
      <c r="P374" s="57"/>
      <c r="Q374" s="57"/>
      <c r="R374" s="57"/>
      <c r="S374" s="57"/>
      <c r="T374" s="58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6" t="s">
        <v>776</v>
      </c>
      <c r="AU374" s="16" t="s">
        <v>81</v>
      </c>
      <c r="AY374" s="16" t="s">
        <v>776</v>
      </c>
      <c r="BE374" s="153">
        <f t="shared" si="41"/>
        <v>0</v>
      </c>
      <c r="BF374" s="153">
        <f t="shared" si="42"/>
        <v>0</v>
      </c>
      <c r="BG374" s="153">
        <f t="shared" si="43"/>
        <v>0</v>
      </c>
      <c r="BH374" s="153">
        <f t="shared" si="44"/>
        <v>0</v>
      </c>
      <c r="BI374" s="153">
        <f t="shared" si="45"/>
        <v>0</v>
      </c>
      <c r="BJ374" s="16" t="s">
        <v>133</v>
      </c>
      <c r="BK374" s="153">
        <f t="shared" si="46"/>
        <v>0</v>
      </c>
    </row>
    <row r="375" spans="1:63" s="2" customFormat="1" ht="16.350000000000001" customHeight="1">
      <c r="A375" s="31"/>
      <c r="B375" s="32"/>
      <c r="C375" s="184" t="s">
        <v>1</v>
      </c>
      <c r="D375" s="184" t="s">
        <v>128</v>
      </c>
      <c r="E375" s="185" t="s">
        <v>1</v>
      </c>
      <c r="F375" s="186" t="s">
        <v>1</v>
      </c>
      <c r="G375" s="187" t="s">
        <v>1</v>
      </c>
      <c r="H375" s="188"/>
      <c r="I375" s="189"/>
      <c r="J375" s="190">
        <f t="shared" si="40"/>
        <v>0</v>
      </c>
      <c r="K375" s="191"/>
      <c r="L375" s="32"/>
      <c r="M375" s="192" t="s">
        <v>1</v>
      </c>
      <c r="N375" s="193" t="s">
        <v>42</v>
      </c>
      <c r="O375" s="194"/>
      <c r="P375" s="194"/>
      <c r="Q375" s="194"/>
      <c r="R375" s="194"/>
      <c r="S375" s="194"/>
      <c r="T375" s="195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T375" s="16" t="s">
        <v>776</v>
      </c>
      <c r="AU375" s="16" t="s">
        <v>81</v>
      </c>
      <c r="AY375" s="16" t="s">
        <v>776</v>
      </c>
      <c r="BE375" s="153">
        <f t="shared" si="41"/>
        <v>0</v>
      </c>
      <c r="BF375" s="153">
        <f t="shared" si="42"/>
        <v>0</v>
      </c>
      <c r="BG375" s="153">
        <f t="shared" si="43"/>
        <v>0</v>
      </c>
      <c r="BH375" s="153">
        <f t="shared" si="44"/>
        <v>0</v>
      </c>
      <c r="BI375" s="153">
        <f t="shared" si="45"/>
        <v>0</v>
      </c>
      <c r="BJ375" s="16" t="s">
        <v>133</v>
      </c>
      <c r="BK375" s="153">
        <f t="shared" si="46"/>
        <v>0</v>
      </c>
    </row>
    <row r="376" spans="1:63" s="2" customFormat="1" ht="6.95" customHeight="1">
      <c r="A376" s="31"/>
      <c r="B376" s="46"/>
      <c r="C376" s="47"/>
      <c r="D376" s="47"/>
      <c r="E376" s="47"/>
      <c r="F376" s="47"/>
      <c r="G376" s="47"/>
      <c r="H376" s="47"/>
      <c r="I376" s="47"/>
      <c r="J376" s="47"/>
      <c r="K376" s="47"/>
      <c r="L376" s="32"/>
      <c r="M376" s="31"/>
      <c r="O376" s="31"/>
      <c r="P376" s="31"/>
      <c r="Q376" s="31"/>
      <c r="R376" s="31"/>
      <c r="S376" s="31"/>
      <c r="T376" s="31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</row>
  </sheetData>
  <autoFilter ref="C133:K375" xr:uid="{00000000-0009-0000-0000-000001000000}"/>
  <mergeCells count="6">
    <mergeCell ref="L2:V2"/>
    <mergeCell ref="E7:H7"/>
    <mergeCell ref="E16:H16"/>
    <mergeCell ref="E25:H25"/>
    <mergeCell ref="E85:H85"/>
    <mergeCell ref="E126:H126"/>
  </mergeCells>
  <dataValidations count="2">
    <dataValidation type="list" allowBlank="1" showInputMessage="1" showErrorMessage="1" error="Povolené sú hodnoty K, M." sqref="D366:D376" xr:uid="{00000000-0002-0000-0100-000000000000}">
      <formula1>"K, M"</formula1>
    </dataValidation>
    <dataValidation type="list" allowBlank="1" showInputMessage="1" showErrorMessage="1" error="Povolené sú hodnoty základná, znížená, nulová." sqref="N366:N37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20210409 - Stavebné úprav...</vt:lpstr>
      <vt:lpstr>'20210409 - Stavebné úprav...'!Názvy_tlače</vt:lpstr>
      <vt:lpstr>'Rekapitulácia stavby'!Názvy_tlače</vt:lpstr>
      <vt:lpstr>'20210409 - Stavebné úprav...'!Oblasť_tlače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LAPTOP-V5DAE5T9\Natália</dc:creator>
  <cp:lastModifiedBy>Cyprián Rusňák</cp:lastModifiedBy>
  <dcterms:created xsi:type="dcterms:W3CDTF">2021-04-29T09:23:55Z</dcterms:created>
  <dcterms:modified xsi:type="dcterms:W3CDTF">2021-06-03T11:28:29Z</dcterms:modified>
</cp:coreProperties>
</file>